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c6bdf81a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е" sheetId="1" r:id="Rcf7dde83c0664869"/>
    <x:sheet xmlns:r="http://schemas.openxmlformats.org/officeDocument/2006/relationships" name="План" sheetId="2" r:id="R5d9ce50b615a46b7"/>
    <x:sheet xmlns:r="http://schemas.openxmlformats.org/officeDocument/2006/relationships" name="Право записи" sheetId="3" r:id="Rf50b68d0eaeb4604"/>
    <x:sheet xmlns:r="http://schemas.openxmlformats.org/officeDocument/2006/relationships" name="События" sheetId="4" r:id="R554b4d3ef5754342"/>
    <x:sheet xmlns:r="http://schemas.openxmlformats.org/officeDocument/2006/relationships" name="Остатки" sheetId="5" r:id="R019eb8802f164c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"/>
  </x:numFmts>
  <x:fonts count="6">
    <x:font>
      <x:sz val="11"/>
      <x:name val="Carlito"/>
    </x:font>
    <x:font>
      <x:sz val="11"/>
      <x:color rgb="FF223044"/>
      <x:name val="Arial"/>
    </x:font>
    <x:font>
      <x:b/>
      <x:sz val="16"/>
      <x:color rgb="FF22344A"/>
      <x:name val="Arial"/>
    </x:font>
    <x:font>
      <x:i/>
      <x:sz val="11"/>
      <x:color rgb="FF65758B"/>
      <x:name val="Arial"/>
    </x:font>
    <x:font>
      <x:b/>
      <x:sz val="11"/>
      <x:color rgb="FFFFFFFF"/>
      <x:name val="Arial"/>
    </x:font>
    <x:font>
      <x:b/>
      <x:sz val="11"/>
      <x:color rgb="FF2230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2344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FD7E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22344A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11"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  <x:dxf>
      <x:font>
        <x:b/>
        <x:color rgb="FF9D2020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a5d32010a4cc2" /><Relationship Type="http://schemas.openxmlformats.org/officeDocument/2006/relationships/theme" Target="/xl/theme/theme1.xml" Id="R307c7754da114360" /><Relationship Type="http://schemas.openxmlformats.org/officeDocument/2006/relationships/sharedStrings" Target="/xl/sharedStrings.xml" Id="R04b80e9d758947b0" /><Relationship Type="http://schemas.openxmlformats.org/officeDocument/2006/relationships/worksheet" Target="/xl/worksheets/sheet1.xml" Id="Rcf7dde83c0664869" /><Relationship Type="http://schemas.openxmlformats.org/officeDocument/2006/relationships/worksheet" Target="/xl/worksheets/sheet2.xml" Id="R5d9ce50b615a46b7" /><Relationship Type="http://schemas.openxmlformats.org/officeDocument/2006/relationships/worksheet" Target="/xl/worksheets/sheet3.xml" Id="Rf50b68d0eaeb4604" /><Relationship Type="http://schemas.openxmlformats.org/officeDocument/2006/relationships/worksheet" Target="/xl/worksheets/sheet4.xml" Id="R554b4d3ef5754342" /><Relationship Type="http://schemas.openxmlformats.org/officeDocument/2006/relationships/worksheet" Target="/xl/worksheets/sheet5.xml" Id="R019eb8802f164c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44A"/>
  </x:sheetPr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45" hidden="0" customWidth="1"/>
    <x:col min="4" max="4" width="35" hidden="0" customWidth="1"/>
    <x:col min="5" max="5" width="24" hidden="0" customWidth="1"/>
    <x:col min="6" max="6" width="16" hidden="0" customWidth="1"/>
    <x:col min="7" max="7" width="23" hidden="0" customWidth="1"/>
    <x:col min="8" max="8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Переключение WMS: решение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Область</x:v>
      </x:c>
      <x:c r="B4" s="5" t="str">
        <x:v>DEMO-A / DEMO-B, WH-01; учебный сценарий</x:v>
      </x:c>
      <x:c r="C4" s="5"/>
      <x:c r="D4" s="5"/>
      <x:c r="E4" s="5"/>
      <x:c r="F4" s="5"/>
      <x:c r="G4" s="5"/>
      <x:c r="H4" s="5"/>
    </x:row>
    <x:row r="5" ht="25" customHeight="1">
      <x:c r="A5" s="2" t="str">
        <x:v>Срез T0</x:v>
      </x:c>
      <x:c r="B5" s="6" t="d">
        <x:v>2026-10-31T18:00:00.000Z</x:v>
      </x:c>
      <x:c r="C5" s="2" t="str">
        <x:v>Часовой пояс всех времён: UTC+03:00</x:v>
      </x:c>
      <x:c r="D5" s="2"/>
      <x:c r="E5" s="2"/>
      <x:c r="F5" s="2"/>
      <x:c r="G5" s="2"/>
      <x:c r="H5" s="2"/>
    </x:row>
    <x:row r="6" ht="25" customHeight="1">
      <x:c r="A6" s="2" t="str">
        <x:v>Крайнее решение</x:v>
      </x:c>
      <x:c r="B6" s="6" t="d">
        <x:v>2026-10-31T18:20:00.000Z</x:v>
      </x:c>
      <x:c r="C6" s="2" t="str">
        <x:v>Окно и время восстановления согласуют заранее</x:v>
      </x:c>
      <x:c r="D6" s="2"/>
      <x:c r="E6" s="2"/>
      <x:c r="F6" s="2"/>
      <x:c r="G6" s="2"/>
      <x:c r="H6" s="2"/>
    </x:row>
    <x:row r="7" ht="25" customHeight="1">
      <x:c r="A7" s="2" t="str">
        <x:v>Наблюдение до</x:v>
      </x:c>
      <x:c r="B7" s="6" t="d">
        <x:v>2026-10-31T18:40:00.000Z</x:v>
      </x:c>
      <x:c r="C7" s="2" t="str">
        <x:v>Длительности примера не являются сроком миграции</x:v>
      </x:c>
      <x:c r="D7" s="2"/>
      <x:c r="E7" s="2"/>
      <x:c r="F7" s="2"/>
      <x:c r="G7" s="2"/>
      <x:c r="H7" s="2"/>
    </x:row>
    <x:row r="8" ht="25" customHeight="1">
      <x:c r="A8" s="2" t="str">
        <x:v>Решение</x:v>
      </x:c>
      <x:c r="B8" s="5" t="str">
        <x:v>GO</x:v>
      </x:c>
      <x:c r="C8" s="2" t="str">
        <x:v>Принимает</x:v>
      </x:c>
      <x:c r="D8" s="5" t="str">
        <x:v>DEMO-LEAD</x:v>
      </x:c>
      <x:c r="E8" s="2" t="str">
        <x:v>Время</x:v>
      </x:c>
      <x:c r="F8" s="7" t="d">
        <x:v>2026-10-31T18:20:00.000Z</x:v>
      </x:c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 t="str">
        <x:v>Основание</x:v>
      </x:c>
      <x:c r="B10" s="5" t="str">
        <x:v>DEMO-GO-01: допуск выбранных операций после G01–G10</x:v>
      </x:c>
      <x:c r="C10" s="5"/>
      <x:c r="D10" s="5"/>
      <x:c r="E10" s="5"/>
      <x:c r="F10" s="5"/>
      <x:c r="G10" s="5"/>
      <x:c r="H10" s="5"/>
    </x:row>
    <x:row r="11" ht="25" customHeight="1">
      <x:c r="A11" s="8" t="str">
        <x:v>GO разрешает только указанную область. HOLD сохраняет паузу. RETURN требует выполненного плана восстановления.</x:v>
      </x:c>
      <x:c r="B11" s="2"/>
      <x:c r="C11" s="2"/>
      <x:c r="D11" s="2"/>
      <x:c r="E11" s="2"/>
      <x:c r="F11" s="2"/>
      <x:c r="G11" s="2"/>
      <x:c r="H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43" customHeight="1">
      <x:c r="A13" s="17" t="str">
        <x:v>ID</x:v>
      </x:c>
      <x:c r="B13" s="18" t="str">
        <x:v>Условие</x:v>
      </x:c>
      <x:c r="C13" s="18" t="str">
        <x:v>Ожидаемый результат</x:v>
      </x:c>
      <x:c r="D13" s="18" t="str">
        <x:v>Доказательство</x:v>
      </x:c>
      <x:c r="E13" s="18" t="str">
        <x:v>Ответственный</x:v>
      </x:c>
      <x:c r="F13" s="18" t="str">
        <x:v>Статус</x:v>
      </x:c>
      <x:c r="G13" s="18" t="str">
        <x:v>Время проверки (+03:00)</x:v>
      </x:c>
      <x:c r="H13" s="19" t="str">
        <x:v>Что осталось</x:v>
      </x:c>
    </x:row>
    <x:row r="14" ht="54" customHeight="1">
      <x:c r="A14" s="20" t="str">
        <x:v>G01</x:v>
      </x:c>
      <x:c r="B14" s="20" t="str">
        <x:v>Владельцы и область</x:v>
      </x:c>
      <x:c r="C14" s="20" t="str">
        <x:v>Владелец и вариант каждой строки определены. Чужой клиент недоступен.</x:v>
      </x:c>
      <x:c r="D14" s="21" t="str">
        <x:v>DEMO-MAPPING-01</x:v>
      </x:c>
      <x:c r="E14" s="21" t="str">
        <x:v>DEMO-DATA</x:v>
      </x:c>
      <x:c r="F14" s="21" t="str">
        <x:v>GO</x:v>
      </x:c>
      <x:c r="G14" s="22" t="d">
        <x:v>2026-10-31T18:19:00.000Z</x:v>
      </x:c>
      <x:c r="H14" s="21" t="str">
        <x:v>Нет открытого блокера</x:v>
      </x:c>
    </x:row>
    <x:row r="15" ht="54" customHeight="1">
      <x:c r="A15" s="20" t="str">
        <x:v>G02</x:v>
      </x:c>
      <x:c r="B15" s="20" t="str">
        <x:v>Полнота среза</x:v>
      </x:c>
      <x:c r="C15" s="20" t="str">
        <x:v>Согласованы границы T0, состав и число строк, суммы по владельцам.</x:v>
      </x:c>
      <x:c r="D15" s="21" t="str">
        <x:v>DEMO-SNAPSHOT-01</x:v>
      </x:c>
      <x:c r="E15" s="21" t="str">
        <x:v>DEMO-DATA</x:v>
      </x:c>
      <x:c r="F15" s="21" t="str">
        <x:v>GO</x:v>
      </x:c>
      <x:c r="G15" s="22" t="d">
        <x:v>2026-10-31T18:19:00.000Z</x:v>
      </x:c>
      <x:c r="H15" s="21" t="str">
        <x:v>Нет открытого блокера</x:v>
      </x:c>
    </x:row>
    <x:row r="16" ht="54" customHeight="1">
      <x:c r="A16" s="20" t="str">
        <x:v>G03</x:v>
      </x:c>
      <x:c r="B16" s="20" t="str">
        <x:v>Резервы и открытые работы</x:v>
      </x:c>
      <x:c r="C16" s="20" t="str">
        <x:v>Резерв 3 связан с DEMO-ORDER-01; DEMO-WORK-02 не начат и передан по реестру.</x:v>
      </x:c>
      <x:c r="D16" s="21" t="str">
        <x:v>DEMO-OPEN-WORK-01</x:v>
      </x:c>
      <x:c r="E16" s="21" t="str">
        <x:v>DEMO-WAREHOUSE</x:v>
      </x:c>
      <x:c r="F16" s="21" t="str">
        <x:v>GO</x:v>
      </x:c>
      <x:c r="G16" s="22" t="d">
        <x:v>2026-10-31T18:19:00.000Z</x:v>
      </x:c>
      <x:c r="H16" s="21" t="str">
        <x:v>Нет открытого блокера</x:v>
      </x:c>
    </x:row>
    <x:row r="17" ht="54" customHeight="1">
      <x:c r="A17" s="20" t="str">
        <x:v>G04</x:v>
      </x:c>
      <x:c r="B17" s="20" t="str">
        <x:v>Право записи</x:v>
      </x:c>
      <x:c r="C17" s="20" t="str">
        <x:v>Старые задания записи остановлены. Новый контур до GO не пишет наружу.</x:v>
      </x:c>
      <x:c r="D17" s="21" t="str">
        <x:v>DEMO-WRITER-OFF-01</x:v>
      </x:c>
      <x:c r="E17" s="21" t="str">
        <x:v>DEMO-INTEGRATOR</x:v>
      </x:c>
      <x:c r="F17" s="21" t="str">
        <x:v>GO</x:v>
      </x:c>
      <x:c r="G17" s="22" t="d">
        <x:v>2026-10-31T18:19:00.000Z</x:v>
      </x:c>
      <x:c r="H17" s="21" t="str">
        <x:v>Нет открытого блокера</x:v>
      </x:c>
    </x:row>
    <x:row r="18" ht="54" customHeight="1">
      <x:c r="A18" s="20" t="str">
        <x:v>G05</x:v>
      </x:c>
      <x:c r="B18" s="20" t="str">
        <x:v>События после T0</x:v>
      </x:c>
      <x:c r="C18" s="20" t="str">
        <x:v>Два входящих события сохранены; последовательность и один исполнитель назначены. Неясных исходов нет.</x:v>
      </x:c>
      <x:c r="D18" s="21" t="str">
        <x:v>DEMO-QUEUE-01</x:v>
      </x:c>
      <x:c r="E18" s="21" t="str">
        <x:v>DEMO-CHANNEL</x:v>
      </x:c>
      <x:c r="F18" s="21" t="str">
        <x:v>GO</x:v>
      </x:c>
      <x:c r="G18" s="22" t="d">
        <x:v>2026-10-31T18:19:00.000Z</x:v>
      </x:c>
      <x:c r="H18" s="21" t="str">
        <x:v>Нет открытого блокера</x:v>
      </x:c>
    </x:row>
    <x:row r="19" ht="54" customHeight="1">
      <x:c r="A19" s="20" t="str">
        <x:v>G06</x:v>
      </x:c>
      <x:c r="B19" s="20" t="str">
        <x:v>Рабочее место</x:v>
      </x:c>
      <x:c r="C19" s="20" t="str">
        <x:v>Контрольный скан и печать проверены в разрешённом режиме без отправки клиентского заказа.</x:v>
      </x:c>
      <x:c r="D19" s="21" t="str">
        <x:v>DEMO-WORKPLACE-01</x:v>
      </x:c>
      <x:c r="E19" s="21" t="str">
        <x:v>DEMO-WAREHOUSE</x:v>
      </x:c>
      <x:c r="F19" s="21" t="str">
        <x:v>GO</x:v>
      </x:c>
      <x:c r="G19" s="22" t="d">
        <x:v>2026-10-31T18:19:00.000Z</x:v>
      </x:c>
      <x:c r="H19" s="21" t="str">
        <x:v>Нет открытого блокера</x:v>
      </x:c>
    </x:row>
    <x:row r="20" ht="54" customHeight="1">
      <x:c r="A20" s="20" t="str">
        <x:v>G07</x:v>
      </x:c>
      <x:c r="B20" s="20" t="str">
        <x:v>Восстановление</x:v>
      </x:c>
      <x:c r="C20" s="20" t="str">
        <x:v>Проверены восстановление и сохранение дельты. После внешнего действия нужен отдельный план сверки.</x:v>
      </x:c>
      <x:c r="D20" s="21" t="str">
        <x:v>DEMO-RESTORE-01</x:v>
      </x:c>
      <x:c r="E20" s="21" t="str">
        <x:v>DEMO-INTEGRATOR</x:v>
      </x:c>
      <x:c r="F20" s="21" t="str">
        <x:v>GO</x:v>
      </x:c>
      <x:c r="G20" s="22" t="d">
        <x:v>2026-10-31T18:19:00.000Z</x:v>
      </x:c>
      <x:c r="H20" s="21" t="str">
        <x:v>Нет открытого блокера</x:v>
      </x:c>
    </x:row>
    <x:row r="21" ht="54" customHeight="1">
      <x:c r="A21" s="20" t="str">
        <x:v>G08</x:v>
      </x:c>
      <x:c r="B21" s="20" t="str">
        <x:v>Окно и люди</x:v>
      </x:c>
      <x:c r="C21" s="20" t="str">
        <x:v>Руководитель и исполнители доступны; крайнее время решения и следующий контроль определены.</x:v>
      </x:c>
      <x:c r="D21" s="21" t="str">
        <x:v>DEMO-ROSTER-01</x:v>
      </x:c>
      <x:c r="E21" s="21" t="str">
        <x:v>DEMO-LEAD</x:v>
      </x:c>
      <x:c r="F21" s="21" t="str">
        <x:v>GO</x:v>
      </x:c>
      <x:c r="G21" s="22" t="d">
        <x:v>2026-10-31T18:19:00.000Z</x:v>
      </x:c>
      <x:c r="H21" s="21" t="str">
        <x:v>Нет открытого блокера</x:v>
      </x:c>
    </x:row>
    <x:row r="22" ht="54" customHeight="1">
      <x:c r="A22" s="20" t="str">
        <x:v>G09</x:v>
      </x:c>
      <x:c r="B22" s="20" t="str">
        <x:v>Расчёты услуг</x:v>
      </x:c>
      <x:c r="C22" s="20" t="str">
        <x:v>Старый период и оказанная DEMO-WORK-01 остаются в старом учёте; повторное начисление запрещено.</x:v>
      </x:c>
      <x:c r="D22" s="21" t="str">
        <x:v>DEMO-BILLING-BOUNDARY-01</x:v>
      </x:c>
      <x:c r="E22" s="21" t="str">
        <x:v>DEMO-FINANCE</x:v>
      </x:c>
      <x:c r="F22" s="21" t="str">
        <x:v>GO</x:v>
      </x:c>
      <x:c r="G22" s="22" t="d">
        <x:v>2026-10-31T18:19:00.000Z</x:v>
      </x:c>
      <x:c r="H22" s="21" t="str">
        <x:v>Нет открытого блокера</x:v>
      </x:c>
    </x:row>
    <x:row r="23" ht="54" customHeight="1">
      <x:c r="A23" s="20" t="str">
        <x:v>G10</x:v>
      </x:c>
      <x:c r="B23" s="20" t="str">
        <x:v>Допуск к ограниченному запуску</x:v>
      </x:c>
      <x:c r="C23" s="20" t="str">
        <x:v>Состав разрешённых операций утверждён; активных блокеров нет. Запуск и приёмка переноса различаются.</x:v>
      </x:c>
      <x:c r="D23" s="21" t="str">
        <x:v>DEMO-GO-01</x:v>
      </x:c>
      <x:c r="E23" s="21" t="str">
        <x:v>DEMO-LEAD</x:v>
      </x:c>
      <x:c r="F23" s="21" t="str">
        <x:v>GO</x:v>
      </x:c>
      <x:c r="G23" s="22" t="d">
        <x:v>2026-10-31T18:19:00.000Z</x:v>
      </x:c>
      <x:c r="H23" s="21" t="str">
        <x:v>Нет открытого блокера</x:v>
      </x:c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 t="str">
        <x:v>Условий HOLD</x:v>
      </x:c>
      <x:c r="B25" s="2" t="n">
        <x:f>COUNTIFS(F14:F23,"HOLD")</x:f>
        <x:v>0</x:v>
      </x:c>
      <x:c r="C25" s="2" t="str">
        <x:v>Не заполнено статусов</x:v>
      </x:c>
      <x:c r="D25" s="2" t="n">
        <x:f>COUNTBLANK(F14:F23)</x:f>
        <x:v>0</x:v>
      </x:c>
      <x:c r="E25" s="2"/>
      <x:c r="F25" s="2"/>
      <x:c r="G25" s="2"/>
      <x:c r="H25" s="2"/>
    </x:row>
    <x:row r="26" ht="25" customHeight="1">
      <x:c r="A26" s="2" t="str">
        <x:v>Счётчики не дают разрешение на запуск. Заполните доказательство, ответственного, время и ручное решение.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43" customHeight="1">
      <x:c r="A29" s="17" t="str">
        <x:v>Роль</x:v>
      </x:c>
      <x:c r="B29" s="18" t="str">
        <x:v>Исполнитель</x:v>
      </x:c>
      <x:c r="C29" s="18" t="str">
        <x:v>Кто заменяет / канал связи</x:v>
      </x:c>
      <x:c r="D29" s="18" t="str">
        <x:v>Зона решения</x:v>
      </x:c>
      <x:c r="E29" s="18" t="str"/>
      <x:c r="F29" s="18" t="str"/>
      <x:c r="G29" s="18" t="str"/>
      <x:c r="H29" s="19" t="str"/>
    </x:row>
    <x:row r="30" ht="46" customHeight="1">
      <x:c r="A30" s="20" t="str">
        <x:v>Руководитель</x:v>
      </x:c>
      <x:c r="B30" s="21" t="str">
        <x:v>DEMO-LEAD</x:v>
      </x:c>
      <x:c r="C30" s="21"/>
      <x:c r="D30" s="20" t="str">
        <x:v>GO / HOLD / RETURN, границы запуска</x:v>
      </x:c>
      <x:c r="E30" s="20"/>
      <x:c r="F30" s="20"/>
      <x:c r="G30" s="20"/>
      <x:c r="H30" s="20"/>
    </x:row>
    <x:row r="31" ht="46" customHeight="1">
      <x:c r="A31" s="20" t="str">
        <x:v>Склад</x:v>
      </x:c>
      <x:c r="B31" s="21" t="str">
        <x:v>DEMO-WAREHOUSE</x:v>
      </x:c>
      <x:c r="C31" s="21"/>
      <x:c r="D31" s="20" t="str">
        <x:v>Физический товар, сборка, короба и возвраты</x:v>
      </x:c>
      <x:c r="E31" s="20"/>
      <x:c r="F31" s="20"/>
      <x:c r="G31" s="20"/>
      <x:c r="H31" s="20"/>
    </x:row>
    <x:row r="32" ht="46" customHeight="1">
      <x:c r="A32" s="20" t="str">
        <x:v>Данные</x:v>
      </x:c>
      <x:c r="B32" s="21" t="str">
        <x:v>DEMO-DATA</x:v>
      </x:c>
      <x:c r="C32" s="21"/>
      <x:c r="D32" s="20" t="str">
        <x:v>Снимок, связи, расхождения и архив</x:v>
      </x:c>
      <x:c r="E32" s="20"/>
      <x:c r="F32" s="20"/>
      <x:c r="G32" s="20"/>
      <x:c r="H32" s="20"/>
    </x:row>
    <x:row r="33" ht="46" customHeight="1">
      <x:c r="A33" s="20" t="str">
        <x:v>Интеграции</x:v>
      </x:c>
      <x:c r="B33" s="21" t="str">
        <x:v>DEMO-INTEGRATOR</x:v>
      </x:c>
      <x:c r="C33" s="21"/>
      <x:c r="D33" s="20" t="str">
        <x:v>Остановка, включение и восстановление</x:v>
      </x:c>
      <x:c r="E33" s="20"/>
      <x:c r="F33" s="20"/>
      <x:c r="G33" s="20"/>
      <x:c r="H33" s="20"/>
    </x:row>
    <x:row r="34" ht="46" customHeight="1">
      <x:c r="A34" s="20" t="str">
        <x:v>Каналы продаж</x:v>
      </x:c>
      <x:c r="B34" s="21" t="str">
        <x:v>DEMO-CHANNEL</x:v>
      </x:c>
      <x:c r="C34" s="21"/>
      <x:c r="D34" s="20" t="str">
        <x:v>Внешние результаты, очередь и дедупликация</x:v>
      </x:c>
      <x:c r="E34" s="20"/>
      <x:c r="F34" s="20"/>
      <x:c r="G34" s="20"/>
      <x:c r="H34" s="20"/>
    </x:row>
    <x:row r="35" ht="46" customHeight="1">
      <x:c r="A35" s="20" t="str">
        <x:v>Расчёты</x:v>
      </x:c>
      <x:c r="B35" s="21" t="str">
        <x:v>DEMO-FINANCE</x:v>
      </x:c>
      <x:c r="C35" s="21"/>
      <x:c r="D35" s="20" t="str">
        <x:v>Граница периода и недублирование услуг</x:v>
      </x:c>
      <x:c r="E35" s="20"/>
      <x:c r="F35" s="20"/>
      <x:c r="G35" s="20"/>
      <x:c r="H35" s="20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 t="str">
        <x:v>Все IDs, числа и доказательства в этом файле вымышлены и служат учебному примеру.</x:v>
      </x:c>
      <x:c r="B37" s="2"/>
      <x:c r="C37" s="2"/>
      <x:c r="D37" s="2"/>
      <x:c r="E37" s="2"/>
      <x:c r="F37" s="2"/>
      <x:c r="G37" s="2"/>
      <x:c r="H37" s="2"/>
    </x:row>
    <x:row r="38" ht="25" customHeight="1">
      <x:c r="A38" s="2" t="str">
        <x:v>Не записывайте токены, пароли и клиентские секреты. Проверка ссылок и реальных операций выполняется отдельно.</x:v>
      </x:c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B8:B8">
    <x:cfRule type="containsText" dxfId="0" priority="1" operator="containsText" text="HOLD"/>
    <x:cfRule type="containsText" dxfId="1" priority="2" operator="containsText" text="RETURN"/>
  </x:conditionalFormatting>
  <x:conditionalFormatting sqref="F14:F23">
    <x:cfRule type="containsText" dxfId="2" priority="3" operator="containsText" text="HOLD"/>
  </x:conditionalFormatting>
  <x:dataValidations count="2">
    <x:dataValidation type="list" sqref="B8">
      <x:formula1>"GO,HOLD,RETURN"</x:formula1>
    </x:dataValidation>
    <x:dataValidation type="list" sqref="F14:F23">
      <x:formula1>"GO,HOLD"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34" hidden="0" customWidth="1"/>
    <x:col min="4" max="4" width="34" hidden="0" customWidth="1"/>
    <x:col min="5" max="5" width="25" hidden="0" customWidth="1"/>
    <x:col min="6" max="6" width="55" hidden="0" customWidth="1"/>
    <x:col min="7" max="7" width="48" hidden="0" customWidth="1"/>
    <x:col min="8" max="8" width="23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План дня переключения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 t="str">
        <x:v>Время UTC+03:00. План и факт различаются. В учебном примере указано произвольное окно.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3" customHeight="1">
      <x:c r="A6" s="17" t="str">
        <x:v>Шаг</x:v>
      </x:c>
      <x:c r="B6" s="18" t="str">
        <x:v>Этап</x:v>
      </x:c>
      <x:c r="C6" s="18" t="str">
        <x:v>План: начало</x:v>
      </x:c>
      <x:c r="D6" s="18" t="str">
        <x:v>План: конец</x:v>
      </x:c>
      <x:c r="E6" s="18" t="str">
        <x:v>Ответственный</x:v>
      </x:c>
      <x:c r="F6" s="18" t="str">
        <x:v>Действие</x:v>
      </x:c>
      <x:c r="G6" s="18" t="str">
        <x:v>Условие завершения</x:v>
      </x:c>
      <x:c r="H6" s="18" t="str">
        <x:v>Факт: конец</x:v>
      </x:c>
      <x:c r="I6" s="19" t="str">
        <x:v>Результат</x:v>
      </x:c>
    </x:row>
    <x:row r="7" ht="64" customHeight="1">
      <x:c r="A7" s="20" t="str">
        <x:v>P01</x:v>
      </x:c>
      <x:c r="B7" s="20" t="str">
        <x:v>Подготовка</x:v>
      </x:c>
      <x:c r="C7" s="22" t="d">
        <x:v>2026-10-31T17:30:00.000Z</x:v>
      </x:c>
      <x:c r="D7" s="22" t="d">
        <x:v>2026-10-31T17:40:00.000Z</x:v>
      </x:c>
      <x:c r="E7" s="21" t="str">
        <x:v>DEMO-LEAD</x:v>
      </x:c>
      <x:c r="F7" s="20" t="str">
        <x:v>Проверить область, людей, окно, восстановление и крайнее время решения.</x:v>
      </x:c>
      <x:c r="G7" s="20" t="str">
        <x:v>Паспорт и доступность исполнителей</x:v>
      </x:c>
      <x:c r="H7" s="22" t="d">
        <x:v>2026-10-31T17:40:00.000Z</x:v>
      </x:c>
      <x:c r="I7" s="21" t="str">
        <x:v>DONE</x:v>
      </x:c>
    </x:row>
    <x:row r="8" ht="64" customHeight="1">
      <x:c r="A8" s="20" t="str">
        <x:v>P02</x:v>
      </x:c>
      <x:c r="B8" s="20" t="str">
        <x:v>Открытые работы</x:v>
      </x:c>
      <x:c r="C8" s="22" t="d">
        <x:v>2026-10-31T17:40:00.000Z</x:v>
      </x:c>
      <x:c r="D8" s="22" t="d">
        <x:v>2026-10-31T17:55:00.000Z</x:v>
      </x:c>
      <x:c r="E8" s="21" t="str">
        <x:v>DEMO-WAREHOUSE</x:v>
      </x:c>
      <x:c r="F8" s="20" t="str">
        <x:v>Закончить разрешённые работы или передать каждую строку с физическим этапом и ответственным.</x:v>
      </x:c>
      <x:c r="G8" s="20" t="str">
        <x:v>Реестр работ, коробов, возвратов</x:v>
      </x:c>
      <x:c r="H8" s="22" t="d">
        <x:v>2026-10-31T17:55:00.000Z</x:v>
      </x:c>
      <x:c r="I8" s="21" t="str">
        <x:v>DONE</x:v>
      </x:c>
    </x:row>
    <x:row r="9" ht="64" customHeight="1">
      <x:c r="A9" s="20" t="str">
        <x:v>P03</x:v>
      </x:c>
      <x:c r="B9" s="20" t="str">
        <x:v>Остановка записи</x:v>
      </x:c>
      <x:c r="C9" s="22" t="d">
        <x:v>2026-10-31T17:55:00.000Z</x:v>
      </x:c>
      <x:c r="D9" s="22" t="d">
        <x:v>2026-10-31T18:00:00.000Z</x:v>
      </x:c>
      <x:c r="E9" s="21" t="str">
        <x:v>DEMO-INTEGRATOR</x:v>
      </x:c>
      <x:c r="F9" s="20" t="str">
        <x:v>Остановить старые команды и фоновые задачи записи для выбранного сегмента. Приём событий сохраняется.</x:v>
      </x:c>
      <x:c r="G9" s="20" t="str">
        <x:v>Подтверждение остановки; последний курсор</x:v>
      </x:c>
      <x:c r="H9" s="22" t="d">
        <x:v>2026-10-31T18:00:00.000Z</x:v>
      </x:c>
      <x:c r="I9" s="21" t="str">
        <x:v>DONE</x:v>
      </x:c>
    </x:row>
    <x:row r="10" ht="64" customHeight="1">
      <x:c r="A10" s="20" t="str">
        <x:v>P04</x:v>
      </x:c>
      <x:c r="B10" s="20" t="str">
        <x:v>Срез T0</x:v>
      </x:c>
      <x:c r="C10" s="22" t="d">
        <x:v>2026-10-31T18:00:00.000Z</x:v>
      </x:c>
      <x:c r="D10" s="22" t="d">
        <x:v>2026-10-31T18:06:00.000Z</x:v>
      </x:c>
      <x:c r="E10" s="21" t="str">
        <x:v>DEMO-DATA</x:v>
      </x:c>
      <x:c r="F10" s="20" t="str">
        <x:v>Сохранить согласованный срез и архив. Указать время, часовой пояс, фильтры и полноту.</x:v>
      </x:c>
      <x:c r="G10" s="20" t="str">
        <x:v>T0 18:00 +03:00; контрольные суммы</x:v>
      </x:c>
      <x:c r="H10" s="22" t="d">
        <x:v>2026-10-31T18:06:00.000Z</x:v>
      </x:c>
      <x:c r="I10" s="21" t="str">
        <x:v>DONE</x:v>
      </x:c>
    </x:row>
    <x:row r="11" ht="64" customHeight="1">
      <x:c r="A11" s="20" t="str">
        <x:v>P05</x:v>
      </x:c>
      <x:c r="B11" s="20" t="str">
        <x:v>Перенос</x:v>
      </x:c>
      <x:c r="C11" s="22" t="d">
        <x:v>2026-10-31T18:06:00.000Z</x:v>
      </x:c>
      <x:c r="D11" s="22" t="d">
        <x:v>2026-10-31T18:12:00.000Z</x:v>
      </x:c>
      <x:c r="E11" s="21" t="str">
        <x:v>DEMO-INTEGRATOR</x:v>
      </x:c>
      <x:c r="F11" s="20" t="str">
        <x:v>Импортировать в изолированный контур и сверить связи, количества, резервы, отклонённые строки.</x:v>
      </x:c>
      <x:c r="G11" s="20" t="str">
        <x:v>Протокол импорта и расхождений</x:v>
      </x:c>
      <x:c r="H11" s="22" t="d">
        <x:v>2026-10-31T18:12:00.000Z</x:v>
      </x:c>
      <x:c r="I11" s="21" t="str">
        <x:v>DONE</x:v>
      </x:c>
    </x:row>
    <x:row r="12" ht="64" customHeight="1">
      <x:c r="A12" s="20" t="str">
        <x:v>P06</x:v>
      </x:c>
      <x:c r="B12" s="20" t="str">
        <x:v>Входящая очередь</x:v>
      </x:c>
      <x:c r="C12" s="22" t="d">
        <x:v>2026-10-31T18:12:00.000Z</x:v>
      </x:c>
      <x:c r="D12" s="22" t="d">
        <x:v>2026-10-31T18:14:00.000Z</x:v>
      </x:c>
      <x:c r="E12" s="21" t="str">
        <x:v>DEMO-CHANNEL</x:v>
      </x:c>
      <x:c r="F12" s="20" t="str">
        <x:v>Разделить снимок и события после T0. Проверить одинаковые ключи, версии и неизвестные исходы.</x:v>
      </x:c>
      <x:c r="G12" s="20" t="str">
        <x:v>Два события ожидают назначенного исполнителя</x:v>
      </x:c>
      <x:c r="H12" s="22" t="d">
        <x:v>2026-10-31T18:14:00.000Z</x:v>
      </x:c>
      <x:c r="I12" s="21" t="str">
        <x:v>DONE</x:v>
      </x:c>
    </x:row>
    <x:row r="13" ht="64" customHeight="1">
      <x:c r="A13" s="20" t="str">
        <x:v>P07</x:v>
      </x:c>
      <x:c r="B13" s="20" t="str">
        <x:v>Контрольные действия</x:v>
      </x:c>
      <x:c r="C13" s="22" t="d">
        <x:v>2026-10-31T18:14:00.000Z</x:v>
      </x:c>
      <x:c r="D13" s="22" t="d">
        <x:v>2026-10-31T18:19:00.000Z</x:v>
      </x:c>
      <x:c r="E13" s="21" t="str">
        <x:v>DEMO-WAREHOUSE</x:v>
      </x:c>
      <x:c r="F13" s="20" t="str">
        <x:v>Выполнить согласованные проверки рабочего места без неподтверждённых внешних записей.</x:v>
      </x:c>
      <x:c r="G13" s="20" t="str">
        <x:v>Скан, печать и роли подтверждены</x:v>
      </x:c>
      <x:c r="H13" s="22" t="d">
        <x:v>2026-10-31T18:19:00.000Z</x:v>
      </x:c>
      <x:c r="I13" s="21" t="str">
        <x:v>DONE</x:v>
      </x:c>
    </x:row>
    <x:row r="14" ht="64" customHeight="1">
      <x:c r="A14" s="20" t="str">
        <x:v>P08</x:v>
      </x:c>
      <x:c r="B14" s="20" t="str">
        <x:v>Решение</x:v>
      </x:c>
      <x:c r="C14" s="22" t="d">
        <x:v>2026-10-31T18:19:00.000Z</x:v>
      </x:c>
      <x:c r="D14" s="22" t="d">
        <x:v>2026-10-31T18:20:00.000Z</x:v>
      </x:c>
      <x:c r="E14" s="21" t="str">
        <x:v>DEMO-LEAD</x:v>
      </x:c>
      <x:c r="F14" s="20" t="str">
        <x:v>Зафиксировать GO / HOLD / RETURN и область решения. Сам импорт не даёт GO.</x:v>
      </x:c>
      <x:c r="G14" s="20" t="str">
        <x:v>Решение, автор, время и основание</x:v>
      </x:c>
      <x:c r="H14" s="22" t="d">
        <x:v>2026-10-31T18:20:00.000Z</x:v>
      </x:c>
      <x:c r="I14" s="21" t="str">
        <x:v>DONE</x:v>
      </x:c>
    </x:row>
    <x:row r="15" ht="64" customHeight="1">
      <x:c r="A15" s="20" t="str">
        <x:v>P09</x:v>
      </x:c>
      <x:c r="B15" s="20" t="str">
        <x:v>Запись и очередь</x:v>
      </x:c>
      <x:c r="C15" s="22" t="d">
        <x:v>2026-10-31T18:20:00.000Z</x:v>
      </x:c>
      <x:c r="D15" s="22" t="d">
        <x:v>2026-10-31T18:24:00.000Z</x:v>
      </x:c>
      <x:c r="E15" s="21" t="str">
        <x:v>DEMO-INTEGRATOR</x:v>
      </x:c>
      <x:c r="F15" s="20" t="str">
        <x:v>Разрешить новому контуру только принятые операции. Применить CANCEL и RESERVE однократно.</x:v>
      </x:c>
      <x:c r="G15" s="20" t="str">
        <x:v>Право записи и квитанции двух событий</x:v>
      </x:c>
      <x:c r="H15" s="22" t="d">
        <x:v>2026-10-31T18:24:00.000Z</x:v>
      </x:c>
      <x:c r="I15" s="21" t="str">
        <x:v>DONE</x:v>
      </x:c>
    </x:row>
    <x:row r="16" ht="64" customHeight="1">
      <x:c r="A16" s="20" t="str">
        <x:v>P10</x:v>
      </x:c>
      <x:c r="B16" s="20" t="str">
        <x:v>Первая внешняя операция</x:v>
      </x:c>
      <x:c r="C16" s="22" t="d">
        <x:v>2026-10-31T18:24:00.000Z</x:v>
      </x:c>
      <x:c r="D16" s="22" t="d">
        <x:v>2026-10-31T18:30:00.000Z</x:v>
      </x:c>
      <x:c r="E16" s="21" t="str">
        <x:v>DEMO-CHANNEL</x:v>
      </x:c>
      <x:c r="F16" s="20" t="str">
        <x:v>Проверить одну разрешённую операцию и её фактический внешний результат. Повтор не применять заново.</x:v>
      </x:c>
      <x:c r="G16" s="20" t="str">
        <x:v>DEMO-DISPATCH-02, один расход 2 шт.</x:v>
      </x:c>
      <x:c r="H16" s="22" t="d">
        <x:v>2026-10-31T18:30:00.000Z</x:v>
      </x:c>
      <x:c r="I16" s="21" t="str">
        <x:v>DONE</x:v>
      </x:c>
    </x:row>
    <x:row r="17" ht="64" customHeight="1">
      <x:c r="A17" s="20" t="str">
        <x:v>P11</x:v>
      </x:c>
      <x:c r="B17" s="20" t="str">
        <x:v>Наблюдение</x:v>
      </x:c>
      <x:c r="C17" s="22" t="d">
        <x:v>2026-10-31T18:30:00.000Z</x:v>
      </x:c>
      <x:c r="D17" s="22" t="d">
        <x:v>2026-10-31T18:35:00.000Z</x:v>
      </x:c>
      <x:c r="E17" s="21" t="str">
        <x:v>DEMO-WAREHOUSE</x:v>
      </x:c>
      <x:c r="F17" s="20" t="str">
        <x:v>Сверить все новые события выбранного сегмента, очередь и остатки; разобрать все HOLD.</x:v>
      </x:c>
      <x:c r="G17" s="20" t="str">
        <x:v>23 физически, 0 резерв, 2 карантин, 21 доступно</x:v>
      </x:c>
      <x:c r="H17" s="22" t="d">
        <x:v>2026-10-31T18:35:00.000Z</x:v>
      </x:c>
      <x:c r="I17" s="21" t="str">
        <x:v>DONE</x:v>
      </x:c>
    </x:row>
    <x:row r="18" ht="64" customHeight="1">
      <x:c r="A18" s="20" t="str">
        <x:v>P12</x:v>
      </x:c>
      <x:c r="B18" s="20" t="str">
        <x:v>Передача смене</x:v>
      </x:c>
      <x:c r="C18" s="22" t="d">
        <x:v>2026-10-31T18:35:00.000Z</x:v>
      </x:c>
      <x:c r="D18" s="22" t="d">
        <x:v>2026-10-31T18:40:00.000Z</x:v>
      </x:c>
      <x:c r="E18" s="21" t="str">
        <x:v>DEMO-LEAD</x:v>
      </x:c>
      <x:c r="F18" s="20" t="str">
        <x:v>Передать журнал, владельцев исключений и следующий контроль. Отдельно оформить приёмку переноса.</x:v>
      </x:c>
      <x:c r="G18" s="20" t="str">
        <x:v>Смена приняла регламент; протокол M09</x:v>
      </x:c>
      <x:c r="H18" s="22" t="d">
        <x:v>2026-10-31T18:40:00.000Z</x:v>
      </x:c>
      <x:c r="I18" s="21" t="str">
        <x:v>DONE</x:v>
      </x:c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43" customHeight="1">
      <x:c r="A21" s="17" t="str">
        <x:v>Ветка</x:v>
      </x:c>
      <x:c r="B21" s="18" t="str">
        <x:v>Когда применима</x:v>
      </x:c>
      <x:c r="C21" s="18" t="str">
        <x:v>Действия восстановления</x:v>
      </x:c>
      <x:c r="D21" s="18" t="str">
        <x:v>Критерий завершения</x:v>
      </x:c>
      <x:c r="E21" s="18" t="str">
        <x:v>Ответственный</x:v>
      </x:c>
      <x:c r="F21" s="18" t="str">
        <x:v>Решение</x:v>
      </x:c>
      <x:c r="G21" s="18" t="str">
        <x:v>Основание</x:v>
      </x:c>
      <x:c r="H21" s="18" t="str">
        <x:v>Факт: конец</x:v>
      </x:c>
      <x:c r="I21" s="19" t="str">
        <x:v>Статус</x:v>
      </x:c>
    </x:row>
    <x:row r="22" ht="104" customHeight="1">
      <x:c r="A22" s="20" t="str">
        <x:v>R01</x:v>
      </x:c>
      <x:c r="B22" s="20" t="str">
        <x:v>До любых новых изменений</x:v>
      </x:c>
      <x:c r="C22" s="20" t="str">
        <x:v>Остановить новый контур; сохранить очередь; проверить неизменность исходного среза; вернуть право записи старому контуру.</x:v>
      </x:c>
      <x:c r="D22" s="20" t="str">
        <x:v>Старое состояние актуально; заказы из очереди назначены одному исполнителю.</x:v>
      </x:c>
      <x:c r="E22" s="20" t="str">
        <x:v>DEMO-LEAD / DEMO-INTEGRATOR</x:v>
      </x:c>
      <x:c r="F22" s="21"/>
      <x:c r="G22" s="21"/>
      <x:c r="H22" s="22"/>
      <x:c r="I22" s="21"/>
    </x:row>
    <x:row r="23" ht="104" customHeight="1">
      <x:c r="A23" s="20" t="str">
        <x:v>R02</x:v>
      </x:c>
      <x:c r="B23" s="20" t="str">
        <x:v>После новых внутренних изменений</x:v>
      </x:c>
      <x:c r="C23" s="20" t="str">
        <x:v>Сохранить все изменения и открытые работы; сверить дельту; восстановить согласованное состояние в старой системе; повторно сверить.</x:v>
      </x:c>
      <x:c r="D23" s="20" t="str">
        <x:v>Ни один новый резерв/приход/расход не потерян и не повторён.</x:v>
      </x:c>
      <x:c r="E23" s="20" t="str">
        <x:v>DEMO-DATA / DEMO-WAREHOUSE</x:v>
      </x:c>
      <x:c r="F23" s="21"/>
      <x:c r="G23" s="21"/>
      <x:c r="H23" s="22"/>
      <x:c r="I23" s="21"/>
    </x:row>
    <x:row r="24" ht="104" customHeight="1">
      <x:c r="A24" s="20" t="str">
        <x:v>R03</x:v>
      </x:c>
      <x:c r="B24" s="20" t="str">
        <x:v>После внешней операции</x:v>
      </x:c>
      <x:c r="C24" s="20" t="str">
        <x:v>Остановить новую запись. Сохранить квитанции и физические факты. Согласовать перенос дельты или исправление в новом контуре.</x:v>
      </x:c>
      <x:c r="D24" s="20" t="str">
        <x:v>Уже переданные 2 шт. не возвращены в доступный остаток старой копии.</x:v>
      </x:c>
      <x:c r="E24" s="20" t="str">
        <x:v>DEMO-CHANNEL / DEMO-LEAD</x:v>
      </x:c>
      <x:c r="F24" s="21"/>
      <x:c r="G24" s="21"/>
      <x:c r="H24" s="22"/>
      <x:c r="I24" s="21"/>
    </x:row>
    <x:row r="25" ht="104" customHeight="1">
      <x:c r="A25" s="20" t="str">
        <x:v>R04</x:v>
      </x:c>
      <x:c r="B25" s="20" t="str">
        <x:v>Тайм-аут, исход неизвестен</x:v>
      </x:c>
      <x:c r="C25" s="20" t="str">
        <x:v>HOLD для затронутой операции. Проверить внешний результат по тому же бизнес-ID; до выяснения не повторять команду с новым ключом.</x:v>
      </x:c>
      <x:c r="D25" s="20" t="str">
        <x:v>Известно, был ли расход/приём/изменение статуса. Записано основание решения.</x:v>
      </x:c>
      <x:c r="E25" s="20" t="str">
        <x:v>DEMO-CHANNEL</x:v>
      </x:c>
      <x:c r="F25" s="21"/>
      <x:c r="G25" s="21"/>
      <x:c r="H25" s="22"/>
      <x:c r="I25" s="21"/>
    </x:row>
    <x:row r="26" ht="104" customHeight="1">
      <x:c r="A26" s="20" t="str">
        <x:v>R05</x:v>
      </x:c>
      <x:c r="B26" s="20" t="str">
        <x:v>Не укладываемся в окно</x:v>
      </x:c>
      <x:c r="C26" s="20" t="str">
        <x:v>Остановить расширение. Руководитель выбирает согласованное восстановление или ограниченное исправление; назначает следующий контроль.</x:v>
      </x:c>
      <x:c r="D26" s="20" t="str">
        <x:v>Нет автоматического GO по времени и нет возврата без сохранённой дельты.</x:v>
      </x:c>
      <x:c r="E26" s="20" t="str">
        <x:v>DEMO-LEAD</x:v>
      </x:c>
      <x:c r="F26" s="21"/>
      <x:c r="G26" s="21"/>
      <x:c r="H26" s="22"/>
      <x:c r="I26" s="21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 t="str">
        <x:v>Ветки R01–R05 — инструкции для исключений. В учебном обычном пути они не выполнялись.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conditionalFormatting sqref="I7:I18">
    <x:cfRule type="containsText" dxfId="3" priority="1" operator="containsText" text="HOLD"/>
  </x:conditionalFormatting>
  <x:conditionalFormatting sqref="F22:F26">
    <x:cfRule type="containsText" dxfId="4" priority="2" operator="containsText" text="HOLD"/>
    <x:cfRule type="containsText" dxfId="5" priority="3" operator="containsText" text="RETURN"/>
  </x:conditionalFormatting>
  <x:dataValidations count="2">
    <x:dataValidation type="list" sqref="I7:I18">
      <x:formula1>"NOT_STARTED,DONE,HOLD"</x:formula1>
    </x:dataValidation>
    <x:dataValidation type="list" sqref="F22:F26">
      <x:formula1>"HOLD,RETURN,FIX_FORWARD"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2" hidden="0" customWidth="1"/>
    <x:col min="2" max="2" width="32" hidden="0" customWidth="1"/>
    <x:col min="3" max="3" width="44" hidden="0" customWidth="1"/>
    <x:col min="4" max="4" width="29" hidden="0" customWidth="1"/>
    <x:col min="5" max="5" width="42" hidden="0" customWidth="1"/>
    <x:col min="6" max="6" width="38" hidden="0" customWidth="1"/>
    <x:col min="7" max="7" width="42" hidden="0" customWidth="1"/>
    <x:col min="8" max="8" width="42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Кто имеет право менять данные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 t="str">
        <x:v>На одну область и операцию назначается один исполнитель записи. Чтение и приём событий можно сохранить отдельно.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3" customHeight="1">
      <x:c r="A6" s="17" t="str">
        <x:v>ID</x:v>
      </x:c>
      <x:c r="B6" s="18" t="str">
        <x:v>Область</x:v>
      </x:c>
      <x:c r="C6" s="18" t="str">
        <x:v>Операция</x:v>
      </x:c>
      <x:c r="D6" s="18" t="str">
        <x:v>До среза</x:v>
      </x:c>
      <x:c r="E6" s="18" t="str">
        <x:v>Во время паузы</x:v>
      </x:c>
      <x:c r="F6" s="18" t="str">
        <x:v>После GO</x:v>
      </x:c>
      <x:c r="G6" s="18" t="str">
        <x:v>Как подтверждена остановка</x:v>
      </x:c>
      <x:c r="H6" s="18" t="str">
        <x:v>Как подтверждено включение</x:v>
      </x:c>
      <x:c r="I6" s="19" t="str">
        <x:v>Ответственный</x:v>
      </x:c>
    </x:row>
    <x:row r="7" ht="60" customHeight="1">
      <x:c r="A7" s="20" t="str">
        <x:v>W01</x:v>
      </x:c>
      <x:c r="B7" s="21" t="str">
        <x:v>DEMO-A/B; WH-01</x:v>
      </x:c>
      <x:c r="C7" s="20" t="str">
        <x:v>Корректировки и складские движения</x:v>
      </x:c>
      <x:c r="D7" s="21" t="str">
        <x:v>OLD-WMS</x:v>
      </x:c>
      <x:c r="E7" s="21" t="str">
        <x:v>Никто</x:v>
      </x:c>
      <x:c r="F7" s="21" t="str">
        <x:v>NEW-WMS</x:v>
      </x:c>
      <x:c r="G7" s="21" t="str">
        <x:v>DEMO-WRITER-OFF-01</x:v>
      </x:c>
      <x:c r="H7" s="21" t="str">
        <x:v>DEMO-WRITER-ON-01</x:v>
      </x:c>
      <x:c r="I7" s="21" t="str">
        <x:v>DEMO-INTEGRATOR</x:v>
      </x:c>
    </x:row>
    <x:row r="8" ht="60" customHeight="1">
      <x:c r="A8" s="20" t="str">
        <x:v>W02</x:v>
      </x:c>
      <x:c r="B8" s="21" t="str">
        <x:v>DEMO-A/B; WH-01</x:v>
      </x:c>
      <x:c r="C8" s="20" t="str">
        <x:v>Заказы и резервы</x:v>
      </x:c>
      <x:c r="D8" s="21" t="str">
        <x:v>OLD-WMS</x:v>
      </x:c>
      <x:c r="E8" s="21" t="str">
        <x:v>Очередь, без изменения запаса</x:v>
      </x:c>
      <x:c r="F8" s="21" t="str">
        <x:v>NEW-WMS</x:v>
      </x:c>
      <x:c r="G8" s="21" t="str">
        <x:v>DEMO-RESERVE-OFF-01</x:v>
      </x:c>
      <x:c r="H8" s="21" t="str">
        <x:v>DEMO-RESERVE-ON-01</x:v>
      </x:c>
      <x:c r="I8" s="21" t="str">
        <x:v>DEMO-CHANNEL</x:v>
      </x:c>
    </x:row>
    <x:row r="9" ht="60" customHeight="1">
      <x:c r="A9" s="20" t="str">
        <x:v>W03</x:v>
      </x:c>
      <x:c r="B9" s="21" t="str">
        <x:v>DEMO-CHANNEL; WH-01</x:v>
      </x:c>
      <x:c r="C9" s="20" t="str">
        <x:v>Публикация остатков</x:v>
      </x:c>
      <x:c r="D9" s="21" t="str">
        <x:v>OLD-CONNECTOR</x:v>
      </x:c>
      <x:c r="E9" s="21" t="str">
        <x:v>Пауза по согласованной процедуре</x:v>
      </x:c>
      <x:c r="F9" s="21" t="str">
        <x:v>NEW-CONNECTOR</x:v>
      </x:c>
      <x:c r="G9" s="21" t="str">
        <x:v>DEMO-STOCK-OFF-01</x:v>
      </x:c>
      <x:c r="H9" s="21" t="str">
        <x:v>DEMO-STOCK-ON-01</x:v>
      </x:c>
      <x:c r="I9" s="21" t="str">
        <x:v>DEMO-CHANNEL</x:v>
      </x:c>
    </x:row>
    <x:row r="10" ht="60" customHeight="1">
      <x:c r="A10" s="20" t="str">
        <x:v>W04</x:v>
      </x:c>
      <x:c r="B10" s="21" t="str">
        <x:v>DEMO-CHANNEL; WH-01</x:v>
      </x:c>
      <x:c r="C10" s="20" t="str">
        <x:v>Изменение внешних статусов</x:v>
      </x:c>
      <x:c r="D10" s="21" t="str">
        <x:v>OLD-CONNECTOR</x:v>
      </x:c>
      <x:c r="E10" s="21" t="str">
        <x:v>Никто; входящие сохраняются</x:v>
      </x:c>
      <x:c r="F10" s="21" t="str">
        <x:v>NEW-CONNECTOR</x:v>
      </x:c>
      <x:c r="G10" s="21" t="str">
        <x:v>DEMO-STATUS-OFF-01</x:v>
      </x:c>
      <x:c r="H10" s="21" t="str">
        <x:v>DEMO-STATUS-ON-01</x:v>
      </x:c>
      <x:c r="I10" s="21" t="str">
        <x:v>DEMO-CHANNEL</x:v>
      </x:c>
    </x:row>
    <x:row r="11" ht="60" customHeight="1">
      <x:c r="A11" s="20" t="str">
        <x:v>W05</x:v>
      </x:c>
      <x:c r="B11" s="21" t="str">
        <x:v>DEMO-A/B; WH-01</x:v>
      </x:c>
      <x:c r="C11" s="20" t="str">
        <x:v>Печать этикеток и задания на сборку</x:v>
      </x:c>
      <x:c r="D11" s="21" t="str">
        <x:v>OLD-WMS</x:v>
      </x:c>
      <x:c r="E11" s="21" t="str">
        <x:v>Никто; контрольный тест отдельно</x:v>
      </x:c>
      <x:c r="F11" s="21" t="str">
        <x:v>NEW-WMS</x:v>
      </x:c>
      <x:c r="G11" s="21" t="str">
        <x:v>DEMO-PRINT-OFF-01</x:v>
      </x:c>
      <x:c r="H11" s="21" t="str">
        <x:v>DEMO-PRINT-ON-01</x:v>
      </x:c>
      <x:c r="I11" s="21" t="str">
        <x:v>DEMO-WAREHOUSE</x:v>
      </x:c>
    </x:row>
    <x:row r="12" ht="60" customHeight="1">
      <x:c r="A12" s="20" t="str">
        <x:v>W06</x:v>
      </x:c>
      <x:c r="B12" s="21" t="str">
        <x:v>Работы до T0</x:v>
      </x:c>
      <x:c r="C12" s="20" t="str">
        <x:v>Старые начисления, споры и оплаты</x:v>
      </x:c>
      <x:c r="D12" s="21" t="str">
        <x:v>OLD-ACCOUNTING</x:v>
      </x:c>
      <x:c r="E12" s="21" t="str">
        <x:v>OLD-ACCOUNTING по старому периоду</x:v>
      </x:c>
      <x:c r="F12" s="21" t="str">
        <x:v>OLD-ACCOUNTING по старому периоду</x:v>
      </x:c>
      <x:c r="G12" s="21" t="str">
        <x:v>Граница периода сохранена</x:v>
      </x:c>
      <x:c r="H12" s="21" t="str">
        <x:v>Нет повторного создания услуг</x:v>
      </x:c>
      <x:c r="I12" s="21" t="str">
        <x:v>DEMO-FINANCE</x:v>
      </x:c>
    </x:row>
    <x:row r="13" ht="60" customHeight="1">
      <x:c r="A13" s="20" t="str">
        <x:v>W07</x:v>
      </x:c>
      <x:c r="B13" s="21" t="str">
        <x:v>Работы после T0</x:v>
      </x:c>
      <x:c r="C13" s="20" t="str">
        <x:v>Новые начисления за фактические работы</x:v>
      </x:c>
      <x:c r="D13" s="21" t="str">
        <x:v>Не применимо</x:v>
      </x:c>
      <x:c r="E13" s="21" t="str">
        <x:v>События сохраняются; начисление ждёт допуска</x:v>
      </x:c>
      <x:c r="F13" s="21" t="str">
        <x:v>NEW-ACCOUNTING по принятому правилу</x:v>
      </x:c>
      <x:c r="G13" s="21" t="str">
        <x:v>Один источник каждой услуги</x:v>
      </x:c>
      <x:c r="H13" s="21" t="str">
        <x:v>Проверена граница и тариф</x:v>
      </x:c>
      <x:c r="I13" s="21" t="str">
        <x:v>DEMO-FINANCE</x:v>
      </x:c>
    </x:row>
    <x:row r="14" ht="60" customHeight="1">
      <x:c r="A14" s="20" t="str">
        <x:v>W08</x:v>
      </x:c>
      <x:c r="B14" s="21" t="str">
        <x:v>Возвраты старых заказов</x:v>
      </x:c>
      <x:c r="C14" s="20" t="str">
        <x:v>Физический приём и связь с исходным заказом</x:v>
      </x:c>
      <x:c r="D14" s="21" t="str">
        <x:v>OLD-WMS</x:v>
      </x:c>
      <x:c r="E14" s="21" t="str">
        <x:v>Назначенный оператор, запись по журналу</x:v>
      </x:c>
      <x:c r="F14" s="21" t="str">
        <x:v>NEW-WMS с исходной ссылкой</x:v>
      </x:c>
      <x:c r="G14" s="21" t="str">
        <x:v>Назначен ответственный за поздние возвраты</x:v>
      </x:c>
      <x:c r="H14" s="21" t="str">
        <x:v>Есть доступный архив исходного заказа</x:v>
      </x:c>
      <x:c r="I14" s="21" t="str">
        <x:v>DEMO-WAREHOUSE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 t="str">
        <x:v>Укажите кабинет, склад, владельца и исключения. Общее «выключили интеграцию» не подтверждает остановку всех фоновых задач.</x:v>
      </x:c>
      <x:c r="B16" s="2"/>
      <x:c r="C16" s="2"/>
      <x:c r="D16" s="2"/>
      <x:c r="E16" s="2"/>
      <x:c r="F16" s="2"/>
      <x:c r="G16" s="2"/>
      <x:c r="H16" s="2"/>
      <x:c r="I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4" hidden="0" customWidth="1"/>
    <x:col min="8" max="8" width="48" hidden="0" customWidth="1"/>
    <x:col min="9" max="9" width="23" hidden="0" customWidth="1"/>
    <x:col min="10" max="10" width="23" hidden="0" customWidth="1"/>
    <x:col min="11" max="11" width="23" hidden="0" customWidth="1"/>
    <x:col min="12" max="12" width="18" hidden="0" customWidth="1"/>
    <x:col min="13" max="13" width="30" hidden="0" customWidth="1"/>
    <x:col min="14" max="14" width="19" hidden="0" customWidth="1"/>
    <x:col min="15" max="15" width="17" hidden="0" customWidth="1"/>
    <x:col min="16" max="16" width="17" hidden="0" customWidth="1"/>
    <x:col min="17" max="17" width="19" hidden="0" customWidth="1"/>
    <x:col min="18" max="18" width="58" hidden="0" customWidth="1"/>
    <x:col min="19" max="19" width="18" hidden="0" customWidth="1"/>
    <x:col min="20" max="20" width="23" hidden="0" customWidth="1"/>
    <x:col min="21" max="21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5" customHeight="1">
      <x:c r="A2" s="3" t="str">
        <x:v>Журнал событий после среза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5" customHeight="1">
      <x:c r="A4" s="2" t="str">
        <x:v>APPLIED учитывается в расчёте. Повтор с тем же ключом и содержимым остаётся DUPLICATE. Неясный исход — HOLD.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5" customHeight="1">
      <x:c r="A5" s="2" t="str">
        <x:v>Открыто HOLD / QUEUED</x:v>
      </x:c>
      <x:c r="B5" s="2"/>
      <x:c r="C5" s="2" t="n">
        <x:f>COUNTIFS(L7:L26,"HOLD")+COUNTIFS(L7:L26,"QUEUED")</x:f>
        <x:v>0</x:v>
      </x:c>
      <x:c r="D5" s="2"/>
      <x:c r="E5" s="2" t="str">
        <x:v>Неполные строки</x:v>
      </x:c>
      <x:c r="F5" s="2" t="n">
        <x:f>COUNTIFS(U7:U26,"Неполная строка")</x:f>
        <x:v>0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43" customHeight="1">
      <x:c r="A6" s="17" t="str">
        <x:v>delivery_id</x:v>
      </x:c>
      <x:c r="B6" s="18" t="str">
        <x:v>source_instance</x:v>
      </x:c>
      <x:c r="C6" s="18" t="str">
        <x:v>owner_id</x:v>
      </x:c>
      <x:c r="D6" s="18" t="str">
        <x:v>warehouse_id</x:v>
      </x:c>
      <x:c r="E6" s="18" t="str">
        <x:v>entity_id</x:v>
      </x:c>
      <x:c r="F6" s="18" t="str">
        <x:v>operation</x:v>
      </x:c>
      <x:c r="G6" s="18" t="str">
        <x:v>version</x:v>
      </x:c>
      <x:c r="H6" s="18" t="str">
        <x:v>event_key</x:v>
      </x:c>
      <x:c r="I6" s="18" t="str">
        <x:v>occurred_at (+03:00)</x:v>
      </x:c>
      <x:c r="J6" s="18" t="str">
        <x:v>received_at (+03:00)</x:v>
      </x:c>
      <x:c r="K6" s="18" t="str">
        <x:v>Исполнитель</x:v>
      </x:c>
      <x:c r="L6" s="18" t="str">
        <x:v>Результат</x:v>
      </x:c>
      <x:c r="M6" s="18" t="str">
        <x:v>Основание / квитанция</x:v>
      </x:c>
      <x:c r="N6" s="18" t="str">
        <x:v>variant_id</x:v>
      </x:c>
      <x:c r="O6" s="18" t="str">
        <x:v>Δ физ., шт.</x:v>
      </x:c>
      <x:c r="P6" s="18" t="str">
        <x:v>Δ резерв, шт.</x:v>
      </x:c>
      <x:c r="Q6" s="18" t="str">
        <x:v>Δ карантин, шт.</x:v>
      </x:c>
      <x:c r="R6" s="18" t="str">
        <x:v>Примечание</x:v>
      </x:c>
      <x:c r="S6" s="18" t="str">
        <x:v>Применений ключа</x:v>
      </x:c>
      <x:c r="T6" s="18" t="str">
        <x:v>applied_at (+03:00)</x:v>
      </x:c>
      <x:c r="U6" s="19" t="str">
        <x:v>Проверка ввода</x:v>
      </x:c>
    </x:row>
    <x:row r="7" ht="50" customHeight="1">
      <x:c r="A7" s="21" t="str">
        <x:v>DEMO-D01</x:v>
      </x:c>
      <x:c r="B7" s="21" t="str">
        <x:v>MP-DEMO</x:v>
      </x:c>
      <x:c r="C7" s="21" t="str">
        <x:v>DEMO-A</x:v>
      </x:c>
      <x:c r="D7" s="21" t="str">
        <x:v>WH-01</x:v>
      </x:c>
      <x:c r="E7" s="21" t="str">
        <x:v>DEMO-ORDER-01</x:v>
      </x:c>
      <x:c r="F7" s="21" t="str">
        <x:v>CANCEL</x:v>
      </x:c>
      <x:c r="G7" s="21" t="str">
        <x:v>v2</x:v>
      </x:c>
      <x:c r="H7" s="21" t="str">
        <x:v>MP-DEMO|DEMO-A|DEMO-ORDER-01|CANCEL|v2</x:v>
      </x:c>
      <x:c r="I7" s="22" t="d">
        <x:v>2026-10-31T18:04:00.000Z</x:v>
      </x:c>
      <x:c r="J7" s="22" t="d">
        <x:v>2026-10-31T18:04:59.999Z</x:v>
      </x:c>
      <x:c r="K7" s="21" t="str">
        <x:v>NEW-WMS</x:v>
      </x:c>
      <x:c r="L7" s="21" t="str">
        <x:v>APPLIED</x:v>
      </x:c>
      <x:c r="M7" s="21" t="str">
        <x:v>DEMO-CANCEL-ACK-01</x:v>
      </x:c>
      <x:c r="N7" s="21" t="str">
        <x:v>PA-M</x:v>
      </x:c>
      <x:c r="O7" s="24" t="n">
        <x:v>0</x:v>
      </x:c>
      <x:c r="P7" s="24" t="n">
        <x:v>-3</x:v>
      </x:c>
      <x:c r="Q7" s="24" t="n">
        <x:v>0</x:v>
      </x:c>
      <x:c r="R7" s="21" t="str">
        <x:v>Заказ не начали собирать. После GO освобождён резерв 3.</x:v>
      </x:c>
      <x:c r="S7" s="25" t="n">
        <x:f>IF(H7="","",COUNTIFS($H$7:$H$26,H7,$L$7:$L$26,"APPLIED"))</x:f>
        <x:v>1</x:v>
      </x:c>
      <x:c r="T7" s="22" t="d">
        <x:v>2026-10-31T18:20:59.999Z</x:v>
      </x:c>
      <x:c r="U7" s="20" t="str">
        <x:f>IF(A7="","",IF(OR(COUNTA(B7:H7)&lt;7,COUNT(I7:J7)&lt;2,K7="",L7="",M7="",N7=""),"Неполная строка",IF(AND(L7="APPLIED",OR(COUNT(O7:Q7)&lt;3,NOT(ISNUMBER(T7)))),"Неполная строка","Заполнено")))</x:f>
        <x:v>Заполнено</x:v>
      </x:c>
    </x:row>
    <x:row r="8" ht="50" customHeight="1">
      <x:c r="A8" s="21" t="str">
        <x:v>DEMO-D02</x:v>
      </x:c>
      <x:c r="B8" s="21" t="str">
        <x:v>MP-DEMO</x:v>
      </x:c>
      <x:c r="C8" s="21" t="str">
        <x:v>DEMO-A</x:v>
      </x:c>
      <x:c r="D8" s="21" t="str">
        <x:v>WH-01</x:v>
      </x:c>
      <x:c r="E8" s="21" t="str">
        <x:v>DEMO-ORDER-02</x:v>
      </x:c>
      <x:c r="F8" s="21" t="str">
        <x:v>RESERVE</x:v>
      </x:c>
      <x:c r="G8" s="21" t="str">
        <x:v>v1</x:v>
      </x:c>
      <x:c r="H8" s="21" t="str">
        <x:v>MP-DEMO|DEMO-A|DEMO-ORDER-02|RESERVE|v1</x:v>
      </x:c>
      <x:c r="I8" s="22" t="d">
        <x:v>2026-10-31T18:06:00.000Z</x:v>
      </x:c>
      <x:c r="J8" s="22" t="d">
        <x:v>2026-10-31T18:06:00.000Z</x:v>
      </x:c>
      <x:c r="K8" s="21" t="str">
        <x:v>NEW-WMS</x:v>
      </x:c>
      <x:c r="L8" s="21" t="str">
        <x:v>APPLIED</x:v>
      </x:c>
      <x:c r="M8" s="21" t="str">
        <x:v>DEMO-RESERVE-ACK-02</x:v>
      </x:c>
      <x:c r="N8" s="21" t="str">
        <x:v>PA-M</x:v>
      </x:c>
      <x:c r="O8" s="24" t="n">
        <x:v>0</x:v>
      </x:c>
      <x:c r="P8" s="24" t="n">
        <x:v>2</x:v>
      </x:c>
      <x:c r="Q8" s="24" t="n">
        <x:v>0</x:v>
      </x:c>
      <x:c r="R8" s="21" t="str">
        <x:v>До GO сохранён во входящей очереди. После GO зарезервированы 2.</x:v>
      </x:c>
      <x:c r="S8" s="25" t="n">
        <x:f>IF(H8="","",COUNTIFS($H$7:$H$26,H8,$L$7:$L$26,"APPLIED"))</x:f>
        <x:v>1</x:v>
      </x:c>
      <x:c r="T8" s="22" t="d">
        <x:v>2026-10-31T18:22:00.000Z</x:v>
      </x:c>
      <x:c r="U8" s="20" t="str">
        <x:f>IF(A8="","",IF(OR(COUNTA(B8:H8)&lt;7,COUNT(I8:J8)&lt;2,K8="",L8="",M8="",N8=""),"Неполная строка",IF(AND(L8="APPLIED",OR(COUNT(O8:Q8)&lt;3,NOT(ISNUMBER(T8)))),"Неполная строка","Заполнено")))</x:f>
        <x:v>Заполнено</x:v>
      </x:c>
    </x:row>
    <x:row r="9" ht="50" customHeight="1">
      <x:c r="A9" s="21" t="str">
        <x:v>DEMO-D03</x:v>
      </x:c>
      <x:c r="B9" s="21" t="str">
        <x:v>NEW-WMS</x:v>
      </x:c>
      <x:c r="C9" s="21" t="str">
        <x:v>DEMO-A</x:v>
      </x:c>
      <x:c r="D9" s="21" t="str">
        <x:v>WH-01</x:v>
      </x:c>
      <x:c r="E9" s="21" t="str">
        <x:v>DEMO-ORDER-02</x:v>
      </x:c>
      <x:c r="F9" s="21" t="str">
        <x:v>SHIP</x:v>
      </x:c>
      <x:c r="G9" s="21" t="str">
        <x:v>v2</x:v>
      </x:c>
      <x:c r="H9" s="21" t="str">
        <x:v>NEW-WMS|DEMO-A|DEMO-ORDER-02|SHIP|v2</x:v>
      </x:c>
      <x:c r="I9" s="22" t="d">
        <x:v>2026-10-31T18:27:00.000Z</x:v>
      </x:c>
      <x:c r="J9" s="22" t="d">
        <x:v>2026-10-31T18:27:00.000Z</x:v>
      </x:c>
      <x:c r="K9" s="21" t="str">
        <x:v>NEW-WMS</x:v>
      </x:c>
      <x:c r="L9" s="21" t="str">
        <x:v>APPLIED</x:v>
      </x:c>
      <x:c r="M9" s="21" t="str">
        <x:v>DEMO-DISPATCH-02</x:v>
      </x:c>
      <x:c r="N9" s="21" t="str">
        <x:v>PA-M</x:v>
      </x:c>
      <x:c r="O9" s="24" t="n">
        <x:v>-2</x:v>
      </x:c>
      <x:c r="P9" s="24" t="n">
        <x:v>-2</x:v>
      </x:c>
      <x:c r="Q9" s="24" t="n">
        <x:v>0</x:v>
      </x:c>
      <x:c r="R9" s="21" t="str">
        <x:v>Товар физически передан. Расход и снятие резерва одной операции.</x:v>
      </x:c>
      <x:c r="S9" s="25" t="n">
        <x:f>IF(H9="","",COUNTIFS($H$7:$H$26,H9,$L$7:$L$26,"APPLIED"))</x:f>
        <x:v>1</x:v>
      </x:c>
      <x:c r="T9" s="22" t="d">
        <x:v>2026-10-31T18:27:00.000Z</x:v>
      </x:c>
      <x:c r="U9" s="20" t="str">
        <x:f>IF(A9="","",IF(OR(COUNTA(B9:H9)&lt;7,COUNT(I9:J9)&lt;2,K9="",L9="",M9="",N9=""),"Неполная строка",IF(AND(L9="APPLIED",OR(COUNT(O9:Q9)&lt;3,NOT(ISNUMBER(T9)))),"Неполная строка","Заполнено")))</x:f>
        <x:v>Заполнено</x:v>
      </x:c>
    </x:row>
    <x:row r="10" ht="50" customHeight="1">
      <x:c r="A10" s="21" t="str">
        <x:v>DEMO-D04</x:v>
      </x:c>
      <x:c r="B10" s="21" t="str">
        <x:v>NEW-WMS</x:v>
      </x:c>
      <x:c r="C10" s="21" t="str">
        <x:v>DEMO-A</x:v>
      </x:c>
      <x:c r="D10" s="21" t="str">
        <x:v>WH-01</x:v>
      </x:c>
      <x:c r="E10" s="21" t="str">
        <x:v>DEMO-ORDER-02</x:v>
      </x:c>
      <x:c r="F10" s="21" t="str">
        <x:v>SHIP</x:v>
      </x:c>
      <x:c r="G10" s="21" t="str">
        <x:v>v2</x:v>
      </x:c>
      <x:c r="H10" s="21" t="str">
        <x:v>NEW-WMS|DEMO-A|DEMO-ORDER-02|SHIP|v2</x:v>
      </x:c>
      <x:c r="I10" s="22" t="d">
        <x:v>2026-10-31T18:27:00.000Z</x:v>
      </x:c>
      <x:c r="J10" s="22" t="d">
        <x:v>2026-10-31T18:28:00.000Z</x:v>
      </x:c>
      <x:c r="K10" s="21" t="str">
        <x:v>NEW-WMS</x:v>
      </x:c>
      <x:c r="L10" s="21" t="str">
        <x:v>DUPLICATE</x:v>
      </x:c>
      <x:c r="M10" s="21" t="str">
        <x:v>DEMO-DISPATCH-02</x:v>
      </x:c>
      <x:c r="N10" s="21" t="str">
        <x:v>PA-M</x:v>
      </x:c>
      <x:c r="O10" s="24" t="n">
        <x:v>-2</x:v>
      </x:c>
      <x:c r="P10" s="24" t="n">
        <x:v>-2</x:v>
      </x:c>
      <x:c r="Q10" s="24" t="n">
        <x:v>0</x:v>
      </x:c>
      <x:c r="R10" s="21" t="str">
        <x:v>Повтор доставки того же события с тем же содержимым. Второго расхода нет.</x:v>
      </x:c>
      <x:c r="S10" s="25" t="n">
        <x:f>IF(H10="","",COUNTIFS($H$7:$H$26,H10,$L$7:$L$26,"APPLIED"))</x:f>
        <x:v>1</x:v>
      </x:c>
      <x:c r="T10" s="22"/>
      <x:c r="U10" s="20" t="str">
        <x:f>IF(A10="","",IF(OR(COUNTA(B10:H10)&lt;7,COUNT(I10:J10)&lt;2,K10="",L10="",M10="",N10=""),"Неполная строка",IF(AND(L10="APPLIED",OR(COUNT(O10:Q10)&lt;3,NOT(ISNUMBER(T10)))),"Неполная строка","Заполнено")))</x:f>
        <x:v>Заполнено</x:v>
      </x:c>
    </x:row>
    <x:row r="11" ht="50" customHeight="1">
      <x:c r="A11" s="21"/>
      <x:c r="B11" s="21"/>
      <x:c r="C11" s="21"/>
      <x:c r="D11" s="21"/>
      <x:c r="E11" s="21"/>
      <x:c r="F11" s="21"/>
      <x:c r="G11" s="21"/>
      <x:c r="H11" s="21"/>
      <x:c r="I11" s="22"/>
      <x:c r="J11" s="22"/>
      <x:c r="K11" s="21"/>
      <x:c r="L11" s="21"/>
      <x:c r="M11" s="21"/>
      <x:c r="N11" s="21"/>
      <x:c r="O11" s="24"/>
      <x:c r="P11" s="24"/>
      <x:c r="Q11" s="24"/>
      <x:c r="R11" s="21"/>
      <x:c r="S11" s="25" t="str">
        <x:f>IF(H11="","",COUNTIFS($H$7:$H$26,H11,$L$7:$L$26,"APPLIED"))</x:f>
      </x:c>
      <x:c r="T11" s="22"/>
      <x:c r="U11" s="20" t="str">
        <x:f>IF(A11="","",IF(OR(COUNTA(B11:H11)&lt;7,COUNT(I11:J11)&lt;2,K11="",L11="",M11="",N11=""),"Неполная строка",IF(AND(L11="APPLIED",OR(COUNT(O11:Q11)&lt;3,NOT(ISNUMBER(T11)))),"Неполная строка","Заполнено")))</x:f>
      </x:c>
    </x:row>
    <x:row r="12" ht="50" customHeight="1">
      <x:c r="A12" s="21"/>
      <x:c r="B12" s="21"/>
      <x:c r="C12" s="21"/>
      <x:c r="D12" s="21"/>
      <x:c r="E12" s="21"/>
      <x:c r="F12" s="21"/>
      <x:c r="G12" s="21"/>
      <x:c r="H12" s="21"/>
      <x:c r="I12" s="22"/>
      <x:c r="J12" s="22"/>
      <x:c r="K12" s="21"/>
      <x:c r="L12" s="21"/>
      <x:c r="M12" s="21"/>
      <x:c r="N12" s="21"/>
      <x:c r="O12" s="24"/>
      <x:c r="P12" s="24"/>
      <x:c r="Q12" s="24"/>
      <x:c r="R12" s="21"/>
      <x:c r="S12" s="25" t="str">
        <x:f>IF(H12="","",COUNTIFS($H$7:$H$26,H12,$L$7:$L$26,"APPLIED"))</x:f>
      </x:c>
      <x:c r="T12" s="22"/>
      <x:c r="U12" s="20" t="str">
        <x:f>IF(A12="","",IF(OR(COUNTA(B12:H12)&lt;7,COUNT(I12:J12)&lt;2,K12="",L12="",M12="",N12=""),"Неполная строка",IF(AND(L12="APPLIED",OR(COUNT(O12:Q12)&lt;3,NOT(ISNUMBER(T12)))),"Неполная строка","Заполнено")))</x:f>
      </x:c>
    </x:row>
    <x:row r="13" ht="50" customHeight="1">
      <x:c r="A13" s="21"/>
      <x:c r="B13" s="21"/>
      <x:c r="C13" s="21"/>
      <x:c r="D13" s="21"/>
      <x:c r="E13" s="21"/>
      <x:c r="F13" s="21"/>
      <x:c r="G13" s="21"/>
      <x:c r="H13" s="21"/>
      <x:c r="I13" s="22"/>
      <x:c r="J13" s="22"/>
      <x:c r="K13" s="21"/>
      <x:c r="L13" s="21"/>
      <x:c r="M13" s="21"/>
      <x:c r="N13" s="21"/>
      <x:c r="O13" s="24"/>
      <x:c r="P13" s="24"/>
      <x:c r="Q13" s="24"/>
      <x:c r="R13" s="21"/>
      <x:c r="S13" s="25" t="str">
        <x:f>IF(H13="","",COUNTIFS($H$7:$H$26,H13,$L$7:$L$26,"APPLIED"))</x:f>
      </x:c>
      <x:c r="T13" s="22"/>
      <x:c r="U13" s="20" t="str">
        <x:f>IF(A13="","",IF(OR(COUNTA(B13:H13)&lt;7,COUNT(I13:J13)&lt;2,K13="",L13="",M13="",N13=""),"Неполная строка",IF(AND(L13="APPLIED",OR(COUNT(O13:Q13)&lt;3,NOT(ISNUMBER(T13)))),"Неполная строка","Заполнено")))</x:f>
      </x:c>
    </x:row>
    <x:row r="14" ht="50" customHeight="1">
      <x:c r="A14" s="21"/>
      <x:c r="B14" s="21"/>
      <x:c r="C14" s="21"/>
      <x:c r="D14" s="21"/>
      <x:c r="E14" s="21"/>
      <x:c r="F14" s="21"/>
      <x:c r="G14" s="21"/>
      <x:c r="H14" s="21"/>
      <x:c r="I14" s="22"/>
      <x:c r="J14" s="22"/>
      <x:c r="K14" s="21"/>
      <x:c r="L14" s="21"/>
      <x:c r="M14" s="21"/>
      <x:c r="N14" s="21"/>
      <x:c r="O14" s="24"/>
      <x:c r="P14" s="24"/>
      <x:c r="Q14" s="24"/>
      <x:c r="R14" s="21"/>
      <x:c r="S14" s="25" t="str">
        <x:f>IF(H14="","",COUNTIFS($H$7:$H$26,H14,$L$7:$L$26,"APPLIED"))</x:f>
      </x:c>
      <x:c r="T14" s="22"/>
      <x:c r="U14" s="20" t="str">
        <x:f>IF(A14="","",IF(OR(COUNTA(B14:H14)&lt;7,COUNT(I14:J14)&lt;2,K14="",L14="",M14="",N14=""),"Неполная строка",IF(AND(L14="APPLIED",OR(COUNT(O14:Q14)&lt;3,NOT(ISNUMBER(T14)))),"Неполная строка","Заполнено")))</x:f>
      </x:c>
    </x:row>
    <x:row r="15" ht="50" customHeight="1">
      <x:c r="A15" s="21"/>
      <x:c r="B15" s="21"/>
      <x:c r="C15" s="21"/>
      <x:c r="D15" s="21"/>
      <x:c r="E15" s="21"/>
      <x:c r="F15" s="21"/>
      <x:c r="G15" s="21"/>
      <x:c r="H15" s="21"/>
      <x:c r="I15" s="22"/>
      <x:c r="J15" s="22"/>
      <x:c r="K15" s="21"/>
      <x:c r="L15" s="21"/>
      <x:c r="M15" s="21"/>
      <x:c r="N15" s="21"/>
      <x:c r="O15" s="24"/>
      <x:c r="P15" s="24"/>
      <x:c r="Q15" s="24"/>
      <x:c r="R15" s="21"/>
      <x:c r="S15" s="25" t="str">
        <x:f>IF(H15="","",COUNTIFS($H$7:$H$26,H15,$L$7:$L$26,"APPLIED"))</x:f>
      </x:c>
      <x:c r="T15" s="22"/>
      <x:c r="U15" s="20" t="str">
        <x:f>IF(A15="","",IF(OR(COUNTA(B15:H15)&lt;7,COUNT(I15:J15)&lt;2,K15="",L15="",M15="",N15=""),"Неполная строка",IF(AND(L15="APPLIED",OR(COUNT(O15:Q15)&lt;3,NOT(ISNUMBER(T15)))),"Неполная строка","Заполнено")))</x:f>
      </x:c>
    </x:row>
    <x:row r="16" ht="50" customHeight="1">
      <x:c r="A16" s="21"/>
      <x:c r="B16" s="21"/>
      <x:c r="C16" s="21"/>
      <x:c r="D16" s="21"/>
      <x:c r="E16" s="21"/>
      <x:c r="F16" s="21"/>
      <x:c r="G16" s="21"/>
      <x:c r="H16" s="21"/>
      <x:c r="I16" s="22"/>
      <x:c r="J16" s="22"/>
      <x:c r="K16" s="21"/>
      <x:c r="L16" s="21"/>
      <x:c r="M16" s="21"/>
      <x:c r="N16" s="21"/>
      <x:c r="O16" s="24"/>
      <x:c r="P16" s="24"/>
      <x:c r="Q16" s="24"/>
      <x:c r="R16" s="21"/>
      <x:c r="S16" s="25" t="str">
        <x:f>IF(H16="","",COUNTIFS($H$7:$H$26,H16,$L$7:$L$26,"APPLIED"))</x:f>
      </x:c>
      <x:c r="T16" s="22"/>
      <x:c r="U16" s="20" t="str">
        <x:f>IF(A16="","",IF(OR(COUNTA(B16:H16)&lt;7,COUNT(I16:J16)&lt;2,K16="",L16="",M16="",N16=""),"Неполная строка",IF(AND(L16="APPLIED",OR(COUNT(O16:Q16)&lt;3,NOT(ISNUMBER(T16)))),"Неполная строка","Заполнено")))</x:f>
      </x:c>
    </x:row>
    <x:row r="17" ht="50" customHeight="1">
      <x:c r="A17" s="21"/>
      <x:c r="B17" s="21"/>
      <x:c r="C17" s="21"/>
      <x:c r="D17" s="21"/>
      <x:c r="E17" s="21"/>
      <x:c r="F17" s="21"/>
      <x:c r="G17" s="21"/>
      <x:c r="H17" s="21"/>
      <x:c r="I17" s="22"/>
      <x:c r="J17" s="22"/>
      <x:c r="K17" s="21"/>
      <x:c r="L17" s="21"/>
      <x:c r="M17" s="21"/>
      <x:c r="N17" s="21"/>
      <x:c r="O17" s="24"/>
      <x:c r="P17" s="24"/>
      <x:c r="Q17" s="24"/>
      <x:c r="R17" s="21"/>
      <x:c r="S17" s="25" t="str">
        <x:f>IF(H17="","",COUNTIFS($H$7:$H$26,H17,$L$7:$L$26,"APPLIED"))</x:f>
      </x:c>
      <x:c r="T17" s="22"/>
      <x:c r="U17" s="20" t="str">
        <x:f>IF(A17="","",IF(OR(COUNTA(B17:H17)&lt;7,COUNT(I17:J17)&lt;2,K17="",L17="",M17="",N17=""),"Неполная строка",IF(AND(L17="APPLIED",OR(COUNT(O17:Q17)&lt;3,NOT(ISNUMBER(T17)))),"Неполная строка","Заполнено")))</x:f>
      </x:c>
    </x:row>
    <x:row r="18" ht="50" customHeight="1">
      <x:c r="A18" s="21"/>
      <x:c r="B18" s="21"/>
      <x:c r="C18" s="21"/>
      <x:c r="D18" s="21"/>
      <x:c r="E18" s="21"/>
      <x:c r="F18" s="21"/>
      <x:c r="G18" s="21"/>
      <x:c r="H18" s="21"/>
      <x:c r="I18" s="22"/>
      <x:c r="J18" s="22"/>
      <x:c r="K18" s="21"/>
      <x:c r="L18" s="21"/>
      <x:c r="M18" s="21"/>
      <x:c r="N18" s="21"/>
      <x:c r="O18" s="24"/>
      <x:c r="P18" s="24"/>
      <x:c r="Q18" s="24"/>
      <x:c r="R18" s="21"/>
      <x:c r="S18" s="25" t="str">
        <x:f>IF(H18="","",COUNTIFS($H$7:$H$26,H18,$L$7:$L$26,"APPLIED"))</x:f>
      </x:c>
      <x:c r="T18" s="22"/>
      <x:c r="U18" s="20" t="str">
        <x:f>IF(A18="","",IF(OR(COUNTA(B18:H18)&lt;7,COUNT(I18:J18)&lt;2,K18="",L18="",M18="",N18=""),"Неполная строка",IF(AND(L18="APPLIED",OR(COUNT(O18:Q18)&lt;3,NOT(ISNUMBER(T18)))),"Неполная строка","Заполнено")))</x:f>
      </x:c>
    </x:row>
    <x:row r="19" ht="50" customHeight="1">
      <x:c r="A19" s="21"/>
      <x:c r="B19" s="21"/>
      <x:c r="C19" s="21"/>
      <x:c r="D19" s="21"/>
      <x:c r="E19" s="21"/>
      <x:c r="F19" s="21"/>
      <x:c r="G19" s="21"/>
      <x:c r="H19" s="21"/>
      <x:c r="I19" s="22"/>
      <x:c r="J19" s="22"/>
      <x:c r="K19" s="21"/>
      <x:c r="L19" s="21"/>
      <x:c r="M19" s="21"/>
      <x:c r="N19" s="21"/>
      <x:c r="O19" s="24"/>
      <x:c r="P19" s="24"/>
      <x:c r="Q19" s="24"/>
      <x:c r="R19" s="21"/>
      <x:c r="S19" s="25" t="str">
        <x:f>IF(H19="","",COUNTIFS($H$7:$H$26,H19,$L$7:$L$26,"APPLIED"))</x:f>
      </x:c>
      <x:c r="T19" s="22"/>
      <x:c r="U19" s="20" t="str">
        <x:f>IF(A19="","",IF(OR(COUNTA(B19:H19)&lt;7,COUNT(I19:J19)&lt;2,K19="",L19="",M19="",N19=""),"Неполная строка",IF(AND(L19="APPLIED",OR(COUNT(O19:Q19)&lt;3,NOT(ISNUMBER(T19)))),"Неполная строка","Заполнено")))</x:f>
      </x:c>
    </x:row>
    <x:row r="20" ht="50" customHeight="1">
      <x:c r="A20" s="21"/>
      <x:c r="B20" s="21"/>
      <x:c r="C20" s="21"/>
      <x:c r="D20" s="21"/>
      <x:c r="E20" s="21"/>
      <x:c r="F20" s="21"/>
      <x:c r="G20" s="21"/>
      <x:c r="H20" s="21"/>
      <x:c r="I20" s="22"/>
      <x:c r="J20" s="22"/>
      <x:c r="K20" s="21"/>
      <x:c r="L20" s="21"/>
      <x:c r="M20" s="21"/>
      <x:c r="N20" s="21"/>
      <x:c r="O20" s="24"/>
      <x:c r="P20" s="24"/>
      <x:c r="Q20" s="24"/>
      <x:c r="R20" s="21"/>
      <x:c r="S20" s="25" t="str">
        <x:f>IF(H20="","",COUNTIFS($H$7:$H$26,H20,$L$7:$L$26,"APPLIED"))</x:f>
      </x:c>
      <x:c r="T20" s="22"/>
      <x:c r="U20" s="20" t="str">
        <x:f>IF(A20="","",IF(OR(COUNTA(B20:H20)&lt;7,COUNT(I20:J20)&lt;2,K20="",L20="",M20="",N20=""),"Неполная строка",IF(AND(L20="APPLIED",OR(COUNT(O20:Q20)&lt;3,NOT(ISNUMBER(T20)))),"Неполная строка","Заполнено")))</x:f>
      </x:c>
    </x:row>
    <x:row r="21" ht="50" customHeight="1">
      <x:c r="A21" s="21"/>
      <x:c r="B21" s="21"/>
      <x:c r="C21" s="21"/>
      <x:c r="D21" s="21"/>
      <x:c r="E21" s="21"/>
      <x:c r="F21" s="21"/>
      <x:c r="G21" s="21"/>
      <x:c r="H21" s="21"/>
      <x:c r="I21" s="22"/>
      <x:c r="J21" s="22"/>
      <x:c r="K21" s="21"/>
      <x:c r="L21" s="21"/>
      <x:c r="M21" s="21"/>
      <x:c r="N21" s="21"/>
      <x:c r="O21" s="24"/>
      <x:c r="P21" s="24"/>
      <x:c r="Q21" s="24"/>
      <x:c r="R21" s="21"/>
      <x:c r="S21" s="25" t="str">
        <x:f>IF(H21="","",COUNTIFS($H$7:$H$26,H21,$L$7:$L$26,"APPLIED"))</x:f>
      </x:c>
      <x:c r="T21" s="22"/>
      <x:c r="U21" s="20" t="str">
        <x:f>IF(A21="","",IF(OR(COUNTA(B21:H21)&lt;7,COUNT(I21:J21)&lt;2,K21="",L21="",M21="",N21=""),"Неполная строка",IF(AND(L21="APPLIED",OR(COUNT(O21:Q21)&lt;3,NOT(ISNUMBER(T21)))),"Неполная строка","Заполнено")))</x:f>
      </x:c>
    </x:row>
    <x:row r="22" ht="50" customHeight="1">
      <x:c r="A22" s="21"/>
      <x:c r="B22" s="21"/>
      <x:c r="C22" s="21"/>
      <x:c r="D22" s="21"/>
      <x:c r="E22" s="21"/>
      <x:c r="F22" s="21"/>
      <x:c r="G22" s="21"/>
      <x:c r="H22" s="21"/>
      <x:c r="I22" s="22"/>
      <x:c r="J22" s="22"/>
      <x:c r="K22" s="21"/>
      <x:c r="L22" s="21"/>
      <x:c r="M22" s="21"/>
      <x:c r="N22" s="21"/>
      <x:c r="O22" s="24"/>
      <x:c r="P22" s="24"/>
      <x:c r="Q22" s="24"/>
      <x:c r="R22" s="21"/>
      <x:c r="S22" s="25" t="str">
        <x:f>IF(H22="","",COUNTIFS($H$7:$H$26,H22,$L$7:$L$26,"APPLIED"))</x:f>
      </x:c>
      <x:c r="T22" s="22"/>
      <x:c r="U22" s="20" t="str">
        <x:f>IF(A22="","",IF(OR(COUNTA(B22:H22)&lt;7,COUNT(I22:J22)&lt;2,K22="",L22="",M22="",N22=""),"Неполная строка",IF(AND(L22="APPLIED",OR(COUNT(O22:Q22)&lt;3,NOT(ISNUMBER(T22)))),"Неполная строка","Заполнено")))</x:f>
      </x:c>
    </x:row>
    <x:row r="23" ht="50" customHeight="1">
      <x:c r="A23" s="21"/>
      <x:c r="B23" s="21"/>
      <x:c r="C23" s="21"/>
      <x:c r="D23" s="21"/>
      <x:c r="E23" s="21"/>
      <x:c r="F23" s="21"/>
      <x:c r="G23" s="21"/>
      <x:c r="H23" s="21"/>
      <x:c r="I23" s="22"/>
      <x:c r="J23" s="22"/>
      <x:c r="K23" s="21"/>
      <x:c r="L23" s="21"/>
      <x:c r="M23" s="21"/>
      <x:c r="N23" s="21"/>
      <x:c r="O23" s="24"/>
      <x:c r="P23" s="24"/>
      <x:c r="Q23" s="24"/>
      <x:c r="R23" s="21"/>
      <x:c r="S23" s="25" t="str">
        <x:f>IF(H23="","",COUNTIFS($H$7:$H$26,H23,$L$7:$L$26,"APPLIED"))</x:f>
      </x:c>
      <x:c r="T23" s="22"/>
      <x:c r="U23" s="20" t="str">
        <x:f>IF(A23="","",IF(OR(COUNTA(B23:H23)&lt;7,COUNT(I23:J23)&lt;2,K23="",L23="",M23="",N23=""),"Неполная строка",IF(AND(L23="APPLIED",OR(COUNT(O23:Q23)&lt;3,NOT(ISNUMBER(T23)))),"Неполная строка","Заполнено")))</x:f>
      </x:c>
    </x:row>
    <x:row r="24" ht="50" customHeight="1">
      <x:c r="A24" s="21"/>
      <x:c r="B24" s="21"/>
      <x:c r="C24" s="21"/>
      <x:c r="D24" s="21"/>
      <x:c r="E24" s="21"/>
      <x:c r="F24" s="21"/>
      <x:c r="G24" s="21"/>
      <x:c r="H24" s="21"/>
      <x:c r="I24" s="22"/>
      <x:c r="J24" s="22"/>
      <x:c r="K24" s="21"/>
      <x:c r="L24" s="21"/>
      <x:c r="M24" s="21"/>
      <x:c r="N24" s="21"/>
      <x:c r="O24" s="24"/>
      <x:c r="P24" s="24"/>
      <x:c r="Q24" s="24"/>
      <x:c r="R24" s="21"/>
      <x:c r="S24" s="25" t="str">
        <x:f>IF(H24="","",COUNTIFS($H$7:$H$26,H24,$L$7:$L$26,"APPLIED"))</x:f>
      </x:c>
      <x:c r="T24" s="22"/>
      <x:c r="U24" s="20" t="str">
        <x:f>IF(A24="","",IF(OR(COUNTA(B24:H24)&lt;7,COUNT(I24:J24)&lt;2,K24="",L24="",M24="",N24=""),"Неполная строка",IF(AND(L24="APPLIED",OR(COUNT(O24:Q24)&lt;3,NOT(ISNUMBER(T24)))),"Неполная строка","Заполнено")))</x:f>
      </x:c>
    </x:row>
    <x:row r="25" ht="50" customHeight="1">
      <x:c r="A25" s="21"/>
      <x:c r="B25" s="21"/>
      <x:c r="C25" s="21"/>
      <x:c r="D25" s="21"/>
      <x:c r="E25" s="21"/>
      <x:c r="F25" s="21"/>
      <x:c r="G25" s="21"/>
      <x:c r="H25" s="21"/>
      <x:c r="I25" s="22"/>
      <x:c r="J25" s="22"/>
      <x:c r="K25" s="21"/>
      <x:c r="L25" s="21"/>
      <x:c r="M25" s="21"/>
      <x:c r="N25" s="21"/>
      <x:c r="O25" s="24"/>
      <x:c r="P25" s="24"/>
      <x:c r="Q25" s="24"/>
      <x:c r="R25" s="21"/>
      <x:c r="S25" s="25" t="str">
        <x:f>IF(H25="","",COUNTIFS($H$7:$H$26,H25,$L$7:$L$26,"APPLIED"))</x:f>
      </x:c>
      <x:c r="T25" s="22"/>
      <x:c r="U25" s="20" t="str">
        <x:f>IF(A25="","",IF(OR(COUNTA(B25:H25)&lt;7,COUNT(I25:J25)&lt;2,K25="",L25="",M25="",N25=""),"Неполная строка",IF(AND(L25="APPLIED",OR(COUNT(O25:Q25)&lt;3,NOT(ISNUMBER(T25)))),"Неполная строка","Заполнено")))</x:f>
      </x:c>
    </x:row>
    <x:row r="26" ht="50" customHeight="1">
      <x:c r="A26" s="21"/>
      <x:c r="B26" s="21"/>
      <x:c r="C26" s="21"/>
      <x:c r="D26" s="21"/>
      <x:c r="E26" s="21"/>
      <x:c r="F26" s="21"/>
      <x:c r="G26" s="21"/>
      <x:c r="H26" s="21"/>
      <x:c r="I26" s="22"/>
      <x:c r="J26" s="22"/>
      <x:c r="K26" s="21"/>
      <x:c r="L26" s="21"/>
      <x:c r="M26" s="21"/>
      <x:c r="N26" s="21"/>
      <x:c r="O26" s="24"/>
      <x:c r="P26" s="24"/>
      <x:c r="Q26" s="24"/>
      <x:c r="R26" s="21"/>
      <x:c r="S26" s="25" t="str">
        <x:f>IF(H26="","",COUNTIFS($H$7:$H$26,H26,$L$7:$L$26,"APPLIED"))</x:f>
      </x:c>
      <x:c r="T26" s="22"/>
      <x:c r="U26" s="20" t="str">
        <x:f>IF(A26="","",IF(OR(COUNTA(B26:H26)&lt;7,COUNT(I26:J26)&lt;2,K26="",L26="",M26="",N26=""),"Неполная строка",IF(AND(L26="APPLIED",OR(COUNT(O26:Q26)&lt;3,NOT(ISNUMBER(T26)))),"Неполная строка","Заполнено")))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5" customHeight="1">
      <x:c r="A28" s="2" t="str">
        <x:v>Шаблон содержит 20 строк. При расширении перенесите формулы и границы SUMIFS/COUNTIFS; повторите сверку.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5" customHeight="1">
      <x:c r="A29" s="2" t="str">
        <x:v>Ключ не доказывает тождество содержимого. Разные данные с одинаковым ключом требуют ручного разбора.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</x:sheetData>
  <x:conditionalFormatting sqref="U7:U26">
    <x:cfRule type="containsText" dxfId="6" priority="1" operator="containsText" text="Неполная строка"/>
  </x:conditionalFormatting>
  <x:conditionalFormatting sqref="S7:S26">
    <x:cfRule type="cellIs" dxfId="7" priority="2" operator="greaterThan">
      <x:formula>1</x:formula>
    </x:cfRule>
  </x:conditionalFormatting>
  <x:conditionalFormatting sqref="L7:L26">
    <x:cfRule type="containsText" dxfId="8" priority="3" operator="containsText" text="HOLD"/>
  </x:conditionalFormatting>
  <x:dataValidations count="1">
    <x:dataValidation type="list" sqref="L7:L26">
      <x:formula1>"QUEUED,APPLIED,DUPLICATE,HOLD,IGNORE_STALE"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0" hidden="0" customWidth="1"/>
    <x:col min="4" max="4" width="18" hidden="0" customWidth="1"/>
    <x:col min="5" max="5" width="18" hidden="0" customWidth="1"/>
    <x:col min="6" max="6" width="19" hidden="0" customWidth="1"/>
    <x:col min="7" max="7" width="19" hidden="0" customWidth="1"/>
    <x:col min="8" max="8" width="18" hidden="0" customWidth="1"/>
    <x:col min="9" max="9" width="18" hidden="0" customWidth="1"/>
    <x:col min="10" max="10" width="18" hidden="0" customWidth="1"/>
    <x:col min="11" max="11" width="19" hidden="0" customWidth="1"/>
    <x:col min="12" max="12" width="19" hidden="0" customWidth="1"/>
    <x:col min="13" max="13" width="19" hidden="0" customWidth="1"/>
    <x:col min="14" max="14" width="20" hidden="0" customWidth="1"/>
    <x:col min="15" max="15" width="19" hidden="0" customWidth="1"/>
    <x:col min="16" max="16" width="19" hidden="0" customWidth="1"/>
    <x:col min="17" max="17" width="19" hidden="0" customWidth="1"/>
    <x:col min="18" max="18" width="21" hidden="0" customWidth="1"/>
    <x:col min="19" max="1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Срез, применённые события и фактическая сверка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5" customHeight="1">
      <x:c r="A4" s="2" t="str">
        <x:v>Единица: штука. Доступно = физически − резерв − карантин. В примере категории не пересекаются; другие блокировки отсутствуют.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5" customHeight="1">
      <x:c r="A5" s="2" t="str">
        <x:v>Расчёт включает только APPLIED. Наличие HOLD/QUEUED, неполных строк и неполного журнала исключает итоговую приёмку.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3" customHeight="1">
      <x:c r="A6" s="17" t="str">
        <x:v>Владелец</x:v>
      </x:c>
      <x:c r="B6" s="18" t="str">
        <x:v>Склад</x:v>
      </x:c>
      <x:c r="C6" s="18" t="str">
        <x:v>Вариант</x:v>
      </x:c>
      <x:c r="D6" s="18" t="str">
        <x:v>Срез: физ.</x:v>
      </x:c>
      <x:c r="E6" s="18" t="str">
        <x:v>Срез: резерв</x:v>
      </x:c>
      <x:c r="F6" s="18" t="str">
        <x:v>Срез: карантин</x:v>
      </x:c>
      <x:c r="G6" s="18" t="str">
        <x:v>Срез: доступно</x:v>
      </x:c>
      <x:c r="H6" s="18" t="str">
        <x:v>Δ физ.</x:v>
      </x:c>
      <x:c r="I6" s="18" t="str">
        <x:v>Δ резерв</x:v>
      </x:c>
      <x:c r="J6" s="18" t="str">
        <x:v>Δ карантин</x:v>
      </x:c>
      <x:c r="K6" s="18" t="str">
        <x:v>После: физ.</x:v>
      </x:c>
      <x:c r="L6" s="18" t="str">
        <x:v>После: резерв</x:v>
      </x:c>
      <x:c r="M6" s="18" t="str">
        <x:v>После: карантин</x:v>
      </x:c>
      <x:c r="N6" s="18" t="str">
        <x:v>После: доступно</x:v>
      </x:c>
      <x:c r="O6" s="18" t="str">
        <x:v>Факт: физ.</x:v>
      </x:c>
      <x:c r="P6" s="18" t="str">
        <x:v>Факт: резерв</x:v>
      </x:c>
      <x:c r="Q6" s="18" t="str">
        <x:v>Факт: карантин</x:v>
      </x:c>
      <x:c r="R6" s="18" t="str">
        <x:v>Факт: доступно</x:v>
      </x:c>
      <x:c r="S6" s="19" t="str">
        <x:v>Сверка</x:v>
      </x:c>
    </x:row>
    <x:row r="7" ht="45" customHeight="1">
      <x:c r="A7" s="21" t="str">
        <x:v>DEMO-A</x:v>
      </x:c>
      <x:c r="B7" s="21" t="str">
        <x:v>WH-01</x:v>
      </x:c>
      <x:c r="C7" s="21" t="str">
        <x:v>PA-M</x:v>
      </x:c>
      <x:c r="D7" s="24" t="n">
        <x:v>12</x:v>
      </x:c>
      <x:c r="E7" s="24" t="n">
        <x:v>3</x:v>
      </x:c>
      <x:c r="F7" s="24" t="n">
        <x:v>0</x:v>
      </x:c>
      <x:c r="G7" s="25" t="n">
        <x:f>IF(COUNT(D7:F7)&lt;3,"",D7-E7-F7)</x:f>
        <x:v>9</x:v>
      </x:c>
      <x:c r="H7" s="25" t="n">
        <x:f>IF(C7="","",IF(COUNTIFS('События'!$C$7:$C$26,$A7,'События'!$D$7:$D$26,$B7,'События'!$N$7:$N$26,$C7,'События'!$L$7:$L$26,"APPLIED",'События'!$U$7:$U$26,"Неполная строка")&gt;0,"",SUMIFS('События'!$O$7:$O$26,'События'!$C$7:$C$26,$A7,'События'!$D$7:$D$26,$B7,'События'!$N$7:$N$26,$C7,'События'!$L$7:$L$26,"APPLIED")))</x:f>
        <x:v>-2</x:v>
      </x:c>
      <x:c r="I7" s="25" t="n">
        <x:f>IF(C7="","",IF(COUNTIFS('События'!$C$7:$C$26,$A7,'События'!$D$7:$D$26,$B7,'События'!$N$7:$N$26,$C7,'События'!$L$7:$L$26,"APPLIED",'События'!$U$7:$U$26,"Неполная строка")&gt;0,"",SUMIFS('События'!$P$7:$P$26,'События'!$C$7:$C$26,$A7,'События'!$D$7:$D$26,$B7,'События'!$N$7:$N$26,$C7,'События'!$L$7:$L$26,"APPLIED")))</x:f>
        <x:v>-3</x:v>
      </x:c>
      <x:c r="J7" s="25" t="n">
        <x:f>IF(C7="","",IF(COUNTIFS('События'!$C$7:$C$26,$A7,'События'!$D$7:$D$26,$B7,'События'!$N$7:$N$26,$C7,'События'!$L$7:$L$26,"APPLIED",'События'!$U$7:$U$26,"Неполная строка")&gt;0,"",SUMIFS('События'!$Q$7:$Q$26,'События'!$C$7:$C$26,$A7,'События'!$D$7:$D$26,$B7,'События'!$N$7:$N$26,$C7,'События'!$L$7:$L$26,"APPLIED")))</x:f>
        <x:v>0</x:v>
      </x:c>
      <x:c r="K7" s="25" t="n">
        <x:f>IF(AND(ISNUMBER(D7),ISNUMBER(H7)),D7+H7,"")</x:f>
        <x:v>10</x:v>
      </x:c>
      <x:c r="L7" s="25" t="n">
        <x:f>IF(AND(ISNUMBER(E7),ISNUMBER(I7)),E7+I7,"")</x:f>
        <x:v>0</x:v>
      </x:c>
      <x:c r="M7" s="25" t="n">
        <x:f>IF(AND(ISNUMBER(F7),ISNUMBER(J7)),F7+J7,"")</x:f>
        <x:v>0</x:v>
      </x:c>
      <x:c r="N7" s="25" t="n">
        <x:f>IF(COUNT(K7:M7)&lt;3,"",K7-L7-M7)</x:f>
        <x:v>10</x:v>
      </x:c>
      <x:c r="O7" s="24" t="n">
        <x:v>10</x:v>
      </x:c>
      <x:c r="P7" s="24" t="n">
        <x:v>0</x:v>
      </x:c>
      <x:c r="Q7" s="24" t="n">
        <x:v>0</x:v>
      </x:c>
      <x:c r="R7" s="25" t="n">
        <x:f>IF(COUNT(O7:Q7)&lt;3,"",O7-P7-Q7)</x:f>
        <x:v>10</x:v>
      </x:c>
      <x:c r="S7" s="20" t="str">
        <x:f>IF(C7="","",IF(COUNT(K7:M7)&lt;3,"Проверьте события",IF(COUNT(O7:Q7)&lt;3,"Нет факта",IF(AND(K7=O7,L7=P7,M7=Q7),"Совпало","Расхождение"))))</x:f>
        <x:v>Совпало</x:v>
      </x:c>
    </x:row>
    <x:row r="8" ht="45" customHeight="1">
      <x:c r="A8" s="21" t="str">
        <x:v>DEMO-A</x:v>
      </x:c>
      <x:c r="B8" s="21" t="str">
        <x:v>WH-01</x:v>
      </x:c>
      <x:c r="C8" s="21" t="str">
        <x:v>PA-L</x:v>
      </x:c>
      <x:c r="D8" s="24" t="n">
        <x:v>8</x:v>
      </x:c>
      <x:c r="E8" s="24" t="n">
        <x:v>0</x:v>
      </x:c>
      <x:c r="F8" s="24" t="n">
        <x:v>2</x:v>
      </x:c>
      <x:c r="G8" s="25" t="n">
        <x:f>IF(COUNT(D8:F8)&lt;3,"",D8-E8-F8)</x:f>
        <x:v>6</x:v>
      </x:c>
      <x:c r="H8" s="25" t="n">
        <x:f>IF(C8="","",IF(COUNTIFS('События'!$C$7:$C$26,$A8,'События'!$D$7:$D$26,$B8,'События'!$N$7:$N$26,$C8,'События'!$L$7:$L$26,"APPLIED",'События'!$U$7:$U$26,"Неполная строка")&gt;0,"",SUMIFS('События'!$O$7:$O$26,'События'!$C$7:$C$26,$A8,'События'!$D$7:$D$26,$B8,'События'!$N$7:$N$26,$C8,'События'!$L$7:$L$26,"APPLIED")))</x:f>
        <x:v>0</x:v>
      </x:c>
      <x:c r="I8" s="25" t="n">
        <x:f>IF(C8="","",IF(COUNTIFS('События'!$C$7:$C$26,$A8,'События'!$D$7:$D$26,$B8,'События'!$N$7:$N$26,$C8,'События'!$L$7:$L$26,"APPLIED",'События'!$U$7:$U$26,"Неполная строка")&gt;0,"",SUMIFS('События'!$P$7:$P$26,'События'!$C$7:$C$26,$A8,'События'!$D$7:$D$26,$B8,'События'!$N$7:$N$26,$C8,'События'!$L$7:$L$26,"APPLIED")))</x:f>
        <x:v>0</x:v>
      </x:c>
      <x:c r="J8" s="25" t="n">
        <x:f>IF(C8="","",IF(COUNTIFS('События'!$C$7:$C$26,$A8,'События'!$D$7:$D$26,$B8,'События'!$N$7:$N$26,$C8,'События'!$L$7:$L$26,"APPLIED",'События'!$U$7:$U$26,"Неполная строка")&gt;0,"",SUMIFS('События'!$Q$7:$Q$26,'События'!$C$7:$C$26,$A8,'События'!$D$7:$D$26,$B8,'События'!$N$7:$N$26,$C8,'События'!$L$7:$L$26,"APPLIED")))</x:f>
        <x:v>0</x:v>
      </x:c>
      <x:c r="K8" s="25" t="n">
        <x:f>IF(AND(ISNUMBER(D8),ISNUMBER(H8)),D8+H8,"")</x:f>
        <x:v>8</x:v>
      </x:c>
      <x:c r="L8" s="25" t="n">
        <x:f>IF(AND(ISNUMBER(E8),ISNUMBER(I8)),E8+I8,"")</x:f>
        <x:v>0</x:v>
      </x:c>
      <x:c r="M8" s="25" t="n">
        <x:f>IF(AND(ISNUMBER(F8),ISNUMBER(J8)),F8+J8,"")</x:f>
        <x:v>2</x:v>
      </x:c>
      <x:c r="N8" s="25" t="n">
        <x:f>IF(COUNT(K8:M8)&lt;3,"",K8-L8-M8)</x:f>
        <x:v>6</x:v>
      </x:c>
      <x:c r="O8" s="24" t="n">
        <x:v>8</x:v>
      </x:c>
      <x:c r="P8" s="24" t="n">
        <x:v>0</x:v>
      </x:c>
      <x:c r="Q8" s="24" t="n">
        <x:v>2</x:v>
      </x:c>
      <x:c r="R8" s="25" t="n">
        <x:f>IF(COUNT(O8:Q8)&lt;3,"",O8-P8-Q8)</x:f>
        <x:v>6</x:v>
      </x:c>
      <x:c r="S8" s="20" t="str">
        <x:f>IF(C8="","",IF(COUNT(K8:M8)&lt;3,"Проверьте события",IF(COUNT(O8:Q8)&lt;3,"Нет факта",IF(AND(K8=O8,L8=P8,M8=Q8),"Совпало","Расхождение"))))</x:f>
        <x:v>Совпало</x:v>
      </x:c>
    </x:row>
    <x:row r="9" ht="45" customHeight="1">
      <x:c r="A9" s="21" t="str">
        <x:v>DEMO-B</x:v>
      </x:c>
      <x:c r="B9" s="21" t="str">
        <x:v>WH-01</x:v>
      </x:c>
      <x:c r="C9" s="21" t="str">
        <x:v>PB-M</x:v>
      </x:c>
      <x:c r="D9" s="24" t="n">
        <x:v>5</x:v>
      </x:c>
      <x:c r="E9" s="24" t="n">
        <x:v>0</x:v>
      </x:c>
      <x:c r="F9" s="24" t="n">
        <x:v>0</x:v>
      </x:c>
      <x:c r="G9" s="25" t="n">
        <x:f>IF(COUNT(D9:F9)&lt;3,"",D9-E9-F9)</x:f>
        <x:v>5</x:v>
      </x:c>
      <x:c r="H9" s="25" t="n">
        <x:f>IF(C9="","",IF(COUNTIFS('События'!$C$7:$C$26,$A9,'События'!$D$7:$D$26,$B9,'События'!$N$7:$N$26,$C9,'События'!$L$7:$L$26,"APPLIED",'События'!$U$7:$U$26,"Неполная строка")&gt;0,"",SUMIFS('События'!$O$7:$O$26,'События'!$C$7:$C$26,$A9,'События'!$D$7:$D$26,$B9,'События'!$N$7:$N$26,$C9,'События'!$L$7:$L$26,"APPLIED")))</x:f>
        <x:v>0</x:v>
      </x:c>
      <x:c r="I9" s="25" t="n">
        <x:f>IF(C9="","",IF(COUNTIFS('События'!$C$7:$C$26,$A9,'События'!$D$7:$D$26,$B9,'События'!$N$7:$N$26,$C9,'События'!$L$7:$L$26,"APPLIED",'События'!$U$7:$U$26,"Неполная строка")&gt;0,"",SUMIFS('События'!$P$7:$P$26,'События'!$C$7:$C$26,$A9,'События'!$D$7:$D$26,$B9,'События'!$N$7:$N$26,$C9,'События'!$L$7:$L$26,"APPLIED")))</x:f>
        <x:v>0</x:v>
      </x:c>
      <x:c r="J9" s="25" t="n">
        <x:f>IF(C9="","",IF(COUNTIFS('События'!$C$7:$C$26,$A9,'События'!$D$7:$D$26,$B9,'События'!$N$7:$N$26,$C9,'События'!$L$7:$L$26,"APPLIED",'События'!$U$7:$U$26,"Неполная строка")&gt;0,"",SUMIFS('События'!$Q$7:$Q$26,'События'!$C$7:$C$26,$A9,'События'!$D$7:$D$26,$B9,'События'!$N$7:$N$26,$C9,'События'!$L$7:$L$26,"APPLIED")))</x:f>
        <x:v>0</x:v>
      </x:c>
      <x:c r="K9" s="25" t="n">
        <x:f>IF(AND(ISNUMBER(D9),ISNUMBER(H9)),D9+H9,"")</x:f>
        <x:v>5</x:v>
      </x:c>
      <x:c r="L9" s="25" t="n">
        <x:f>IF(AND(ISNUMBER(E9),ISNUMBER(I9)),E9+I9,"")</x:f>
        <x:v>0</x:v>
      </x:c>
      <x:c r="M9" s="25" t="n">
        <x:f>IF(AND(ISNUMBER(F9),ISNUMBER(J9)),F9+J9,"")</x:f>
        <x:v>0</x:v>
      </x:c>
      <x:c r="N9" s="25" t="n">
        <x:f>IF(COUNT(K9:M9)&lt;3,"",K9-L9-M9)</x:f>
        <x:v>5</x:v>
      </x:c>
      <x:c r="O9" s="24" t="n">
        <x:v>5</x:v>
      </x:c>
      <x:c r="P9" s="24" t="n">
        <x:v>0</x:v>
      </x:c>
      <x:c r="Q9" s="24" t="n">
        <x:v>0</x:v>
      </x:c>
      <x:c r="R9" s="25" t="n">
        <x:f>IF(COUNT(O9:Q9)&lt;3,"",O9-P9-Q9)</x:f>
        <x:v>5</x:v>
      </x:c>
      <x:c r="S9" s="20" t="str">
        <x:f>IF(C9="","",IF(COUNT(K9:M9)&lt;3,"Проверьте события",IF(COUNT(O9:Q9)&lt;3,"Нет факта",IF(AND(K9=O9,L9=P9,M9=Q9),"Совпало","Расхождение"))))</x:f>
        <x:v>Совпало</x:v>
      </x:c>
    </x:row>
    <x:row r="10" ht="45" customHeight="1">
      <x:c r="A10" s="21"/>
      <x:c r="B10" s="21"/>
      <x:c r="C10" s="21"/>
      <x:c r="D10" s="24"/>
      <x:c r="E10" s="24"/>
      <x:c r="F10" s="24"/>
      <x:c r="G10" s="25" t="str">
        <x:f>IF(COUNT(D10:F10)&lt;3,"",D10-E10-F10)</x:f>
      </x:c>
      <x:c r="H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строка")&gt;0,"",SUMIFS('События'!$O$7:$O$26,'События'!$C$7:$C$26,$A10,'События'!$D$7:$D$26,$B10,'События'!$N$7:$N$26,$C10,'События'!$L$7:$L$26,"APPLIED")))</x:f>
      </x:c>
      <x:c r="I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строка")&gt;0,"",SUMIFS('События'!$P$7:$P$26,'События'!$C$7:$C$26,$A10,'События'!$D$7:$D$26,$B10,'События'!$N$7:$N$26,$C10,'События'!$L$7:$L$26,"APPLIED")))</x:f>
      </x:c>
      <x:c r="J10" s="25" t="str">
        <x:f>IF(C10="","",IF(COUNTIFS('События'!$C$7:$C$26,$A10,'События'!$D$7:$D$26,$B10,'События'!$N$7:$N$26,$C10,'События'!$L$7:$L$26,"APPLIED",'События'!$U$7:$U$26,"Неполная строка")&gt;0,"",SUMIFS('События'!$Q$7:$Q$26,'События'!$C$7:$C$26,$A10,'События'!$D$7:$D$26,$B10,'События'!$N$7:$N$26,$C10,'События'!$L$7:$L$26,"APPLIED")))</x:f>
      </x:c>
      <x:c r="K10" s="25" t="str">
        <x:f>IF(AND(ISNUMBER(D10),ISNUMBER(H10)),D10+H10,"")</x:f>
      </x:c>
      <x:c r="L10" s="25" t="str">
        <x:f>IF(AND(ISNUMBER(E10),ISNUMBER(I10)),E10+I10,"")</x:f>
      </x:c>
      <x:c r="M10" s="25" t="str">
        <x:f>IF(AND(ISNUMBER(F10),ISNUMBER(J10)),F10+J10,"")</x:f>
      </x:c>
      <x:c r="N10" s="25" t="str">
        <x:f>IF(COUNT(K10:M10)&lt;3,"",K10-L10-M10)</x:f>
      </x:c>
      <x:c r="O10" s="24"/>
      <x:c r="P10" s="24"/>
      <x:c r="Q10" s="24"/>
      <x:c r="R10" s="25" t="str">
        <x:f>IF(COUNT(O10:Q10)&lt;3,"",O10-P10-Q10)</x:f>
      </x:c>
      <x:c r="S10" s="20" t="str">
        <x:f>IF(C10="","",IF(COUNT(K10:M10)&lt;3,"Проверьте события",IF(COUNT(O10:Q10)&lt;3,"Нет факта",IF(AND(K10=O10,L10=P10,M10=Q10),"Совпало","Расхождение"))))</x:f>
      </x:c>
    </x:row>
    <x:row r="11" ht="45" customHeight="1">
      <x:c r="A11" s="21"/>
      <x:c r="B11" s="21"/>
      <x:c r="C11" s="21"/>
      <x:c r="D11" s="24"/>
      <x:c r="E11" s="24"/>
      <x:c r="F11" s="24"/>
      <x:c r="G11" s="25" t="str">
        <x:f>IF(COUNT(D11:F11)&lt;3,"",D11-E11-F11)</x:f>
      </x:c>
      <x:c r="H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строка")&gt;0,"",SUMIFS('События'!$O$7:$O$26,'События'!$C$7:$C$26,$A11,'События'!$D$7:$D$26,$B11,'События'!$N$7:$N$26,$C11,'События'!$L$7:$L$26,"APPLIED")))</x:f>
      </x:c>
      <x:c r="I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строка")&gt;0,"",SUMIFS('События'!$P$7:$P$26,'События'!$C$7:$C$26,$A11,'События'!$D$7:$D$26,$B11,'События'!$N$7:$N$26,$C11,'События'!$L$7:$L$26,"APPLIED")))</x:f>
      </x:c>
      <x:c r="J11" s="25" t="str">
        <x:f>IF(C11="","",IF(COUNTIFS('События'!$C$7:$C$26,$A11,'События'!$D$7:$D$26,$B11,'События'!$N$7:$N$26,$C11,'События'!$L$7:$L$26,"APPLIED",'События'!$U$7:$U$26,"Неполная строка")&gt;0,"",SUMIFS('События'!$Q$7:$Q$26,'События'!$C$7:$C$26,$A11,'События'!$D$7:$D$26,$B11,'События'!$N$7:$N$26,$C11,'События'!$L$7:$L$26,"APPLIED")))</x:f>
      </x:c>
      <x:c r="K11" s="25" t="str">
        <x:f>IF(AND(ISNUMBER(D11),ISNUMBER(H11)),D11+H11,"")</x:f>
      </x:c>
      <x:c r="L11" s="25" t="str">
        <x:f>IF(AND(ISNUMBER(E11),ISNUMBER(I11)),E11+I11,"")</x:f>
      </x:c>
      <x:c r="M11" s="25" t="str">
        <x:f>IF(AND(ISNUMBER(F11),ISNUMBER(J11)),F11+J11,"")</x:f>
      </x:c>
      <x:c r="N11" s="25" t="str">
        <x:f>IF(COUNT(K11:M11)&lt;3,"",K11-L11-M11)</x:f>
      </x:c>
      <x:c r="O11" s="24"/>
      <x:c r="P11" s="24"/>
      <x:c r="Q11" s="24"/>
      <x:c r="R11" s="25" t="str">
        <x:f>IF(COUNT(O11:Q11)&lt;3,"",O11-P11-Q11)</x:f>
      </x:c>
      <x:c r="S11" s="20" t="str">
        <x:f>IF(C11="","",IF(COUNT(K11:M11)&lt;3,"Проверьте события",IF(COUNT(O11:Q11)&lt;3,"Нет факта",IF(AND(K11=O11,L11=P11,M11=Q11),"Совпало","Расхождение"))))</x:f>
      </x:c>
    </x:row>
    <x:row r="12" ht="45" customHeight="1">
      <x:c r="A12" s="21"/>
      <x:c r="B12" s="21"/>
      <x:c r="C12" s="21"/>
      <x:c r="D12" s="24"/>
      <x:c r="E12" s="24"/>
      <x:c r="F12" s="24"/>
      <x:c r="G12" s="25" t="str">
        <x:f>IF(COUNT(D12:F12)&lt;3,"",D12-E12-F12)</x:f>
      </x:c>
      <x:c r="H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строка")&gt;0,"",SUMIFS('События'!$O$7:$O$26,'События'!$C$7:$C$26,$A12,'События'!$D$7:$D$26,$B12,'События'!$N$7:$N$26,$C12,'События'!$L$7:$L$26,"APPLIED")))</x:f>
      </x:c>
      <x:c r="I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строка")&gt;0,"",SUMIFS('События'!$P$7:$P$26,'События'!$C$7:$C$26,$A12,'События'!$D$7:$D$26,$B12,'События'!$N$7:$N$26,$C12,'События'!$L$7:$L$26,"APPLIED")))</x:f>
      </x:c>
      <x:c r="J12" s="25" t="str">
        <x:f>IF(C12="","",IF(COUNTIFS('События'!$C$7:$C$26,$A12,'События'!$D$7:$D$26,$B12,'События'!$N$7:$N$26,$C12,'События'!$L$7:$L$26,"APPLIED",'События'!$U$7:$U$26,"Неполная строка")&gt;0,"",SUMIFS('События'!$Q$7:$Q$26,'События'!$C$7:$C$26,$A12,'События'!$D$7:$D$26,$B12,'События'!$N$7:$N$26,$C12,'События'!$L$7:$L$26,"APPLIED")))</x:f>
      </x:c>
      <x:c r="K12" s="25" t="str">
        <x:f>IF(AND(ISNUMBER(D12),ISNUMBER(H12)),D12+H12,"")</x:f>
      </x:c>
      <x:c r="L12" s="25" t="str">
        <x:f>IF(AND(ISNUMBER(E12),ISNUMBER(I12)),E12+I12,"")</x:f>
      </x:c>
      <x:c r="M12" s="25" t="str">
        <x:f>IF(AND(ISNUMBER(F12),ISNUMBER(J12)),F12+J12,"")</x:f>
      </x:c>
      <x:c r="N12" s="25" t="str">
        <x:f>IF(COUNT(K12:M12)&lt;3,"",K12-L12-M12)</x:f>
      </x:c>
      <x:c r="O12" s="24"/>
      <x:c r="P12" s="24"/>
      <x:c r="Q12" s="24"/>
      <x:c r="R12" s="25" t="str">
        <x:f>IF(COUNT(O12:Q12)&lt;3,"",O12-P12-Q12)</x:f>
      </x:c>
      <x:c r="S12" s="20" t="str">
        <x:f>IF(C12="","",IF(COUNT(K12:M12)&lt;3,"Проверьте события",IF(COUNT(O12:Q12)&lt;3,"Нет факта",IF(AND(K12=O12,L12=P12,M12=Q12),"Совпало","Расхождение"))))</x:f>
      </x:c>
    </x:row>
    <x:row r="13" ht="45" customHeight="1">
      <x:c r="A13" s="21"/>
      <x:c r="B13" s="21"/>
      <x:c r="C13" s="21"/>
      <x:c r="D13" s="24"/>
      <x:c r="E13" s="24"/>
      <x:c r="F13" s="24"/>
      <x:c r="G13" s="25" t="str">
        <x:f>IF(COUNT(D13:F13)&lt;3,"",D13-E13-F13)</x:f>
      </x:c>
      <x:c r="H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строка")&gt;0,"",SUMIFS('События'!$O$7:$O$26,'События'!$C$7:$C$26,$A13,'События'!$D$7:$D$26,$B13,'События'!$N$7:$N$26,$C13,'События'!$L$7:$L$26,"APPLIED")))</x:f>
      </x:c>
      <x:c r="I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строка")&gt;0,"",SUMIFS('События'!$P$7:$P$26,'События'!$C$7:$C$26,$A13,'События'!$D$7:$D$26,$B13,'События'!$N$7:$N$26,$C13,'События'!$L$7:$L$26,"APPLIED")))</x:f>
      </x:c>
      <x:c r="J13" s="25" t="str">
        <x:f>IF(C13="","",IF(COUNTIFS('События'!$C$7:$C$26,$A13,'События'!$D$7:$D$26,$B13,'События'!$N$7:$N$26,$C13,'События'!$L$7:$L$26,"APPLIED",'События'!$U$7:$U$26,"Неполная строка")&gt;0,"",SUMIFS('События'!$Q$7:$Q$26,'События'!$C$7:$C$26,$A13,'События'!$D$7:$D$26,$B13,'События'!$N$7:$N$26,$C13,'События'!$L$7:$L$26,"APPLIED")))</x:f>
      </x:c>
      <x:c r="K13" s="25" t="str">
        <x:f>IF(AND(ISNUMBER(D13),ISNUMBER(H13)),D13+H13,"")</x:f>
      </x:c>
      <x:c r="L13" s="25" t="str">
        <x:f>IF(AND(ISNUMBER(E13),ISNUMBER(I13)),E13+I13,"")</x:f>
      </x:c>
      <x:c r="M13" s="25" t="str">
        <x:f>IF(AND(ISNUMBER(F13),ISNUMBER(J13)),F13+J13,"")</x:f>
      </x:c>
      <x:c r="N13" s="25" t="str">
        <x:f>IF(COUNT(K13:M13)&lt;3,"",K13-L13-M13)</x:f>
      </x:c>
      <x:c r="O13" s="24"/>
      <x:c r="P13" s="24"/>
      <x:c r="Q13" s="24"/>
      <x:c r="R13" s="25" t="str">
        <x:f>IF(COUNT(O13:Q13)&lt;3,"",O13-P13-Q13)</x:f>
      </x:c>
      <x:c r="S13" s="20" t="str">
        <x:f>IF(C13="","",IF(COUNT(K13:M13)&lt;3,"Проверьте события",IF(COUNT(O13:Q13)&lt;3,"Нет факта",IF(AND(K13=O13,L13=P13,M13=Q13),"Совпало","Расхождение"))))</x:f>
      </x:c>
    </x:row>
    <x:row r="14" ht="45" customHeight="1">
      <x:c r="A14" s="21"/>
      <x:c r="B14" s="21"/>
      <x:c r="C14" s="21"/>
      <x:c r="D14" s="24"/>
      <x:c r="E14" s="24"/>
      <x:c r="F14" s="24"/>
      <x:c r="G14" s="25" t="str">
        <x:f>IF(COUNT(D14:F14)&lt;3,"",D14-E14-F14)</x:f>
      </x:c>
      <x:c r="H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строка")&gt;0,"",SUMIFS('События'!$O$7:$O$26,'События'!$C$7:$C$26,$A14,'События'!$D$7:$D$26,$B14,'События'!$N$7:$N$26,$C14,'События'!$L$7:$L$26,"APPLIED")))</x:f>
      </x:c>
      <x:c r="I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строка")&gt;0,"",SUMIFS('События'!$P$7:$P$26,'События'!$C$7:$C$26,$A14,'События'!$D$7:$D$26,$B14,'События'!$N$7:$N$26,$C14,'События'!$L$7:$L$26,"APPLIED")))</x:f>
      </x:c>
      <x:c r="J14" s="25" t="str">
        <x:f>IF(C14="","",IF(COUNTIFS('События'!$C$7:$C$26,$A14,'События'!$D$7:$D$26,$B14,'События'!$N$7:$N$26,$C14,'События'!$L$7:$L$26,"APPLIED",'События'!$U$7:$U$26,"Неполная строка")&gt;0,"",SUMIFS('События'!$Q$7:$Q$26,'События'!$C$7:$C$26,$A14,'События'!$D$7:$D$26,$B14,'События'!$N$7:$N$26,$C14,'События'!$L$7:$L$26,"APPLIED")))</x:f>
      </x:c>
      <x:c r="K14" s="25" t="str">
        <x:f>IF(AND(ISNUMBER(D14),ISNUMBER(H14)),D14+H14,"")</x:f>
      </x:c>
      <x:c r="L14" s="25" t="str">
        <x:f>IF(AND(ISNUMBER(E14),ISNUMBER(I14)),E14+I14,"")</x:f>
      </x:c>
      <x:c r="M14" s="25" t="str">
        <x:f>IF(AND(ISNUMBER(F14),ISNUMBER(J14)),F14+J14,"")</x:f>
      </x:c>
      <x:c r="N14" s="25" t="str">
        <x:f>IF(COUNT(K14:M14)&lt;3,"",K14-L14-M14)</x:f>
      </x:c>
      <x:c r="O14" s="24"/>
      <x:c r="P14" s="24"/>
      <x:c r="Q14" s="24"/>
      <x:c r="R14" s="25" t="str">
        <x:f>IF(COUNT(O14:Q14)&lt;3,"",O14-P14-Q14)</x:f>
      </x:c>
      <x:c r="S14" s="20" t="str">
        <x:f>IF(C14="","",IF(COUNT(K14:M14)&lt;3,"Проверьте события",IF(COUNT(O14:Q14)&lt;3,"Нет факта",IF(AND(K14=O14,L14=P14,M14=Q14),"Совпало","Расхождение"))))</x:f>
      </x:c>
    </x:row>
    <x:row r="15" ht="25" customHeight="1">
      <x:c r="A15" s="2"/>
      <x:c r="B15" s="2"/>
      <x:c r="C15" s="2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"/>
    </x:row>
    <x:row r="16" ht="25" customHeight="1">
      <x:c r="A16" s="29" t="str">
        <x:v>Итого по заполненным строкам</x:v>
      </x:c>
      <x:c r="B16" s="29"/>
      <x:c r="C16" s="29"/>
      <x:c r="D16" s="30" t="n">
        <x:f>IF(OR(COUNTA($C$7:$C$14)=0,COUNT(D7:D14)&lt;COUNTA($C$7:$C$14)),"",SUM(D7:D14))</x:f>
        <x:v>25</x:v>
      </x:c>
      <x:c r="E16" s="30" t="n">
        <x:f>IF(OR(COUNTA($C$7:$C$14)=0,COUNT(E7:E14)&lt;COUNTA($C$7:$C$14)),"",SUM(E7:E14))</x:f>
        <x:v>3</x:v>
      </x:c>
      <x:c r="F16" s="30" t="n">
        <x:f>IF(OR(COUNTA($C$7:$C$14)=0,COUNT(F7:F14)&lt;COUNTA($C$7:$C$14)),"",SUM(F7:F14))</x:f>
        <x:v>2</x:v>
      </x:c>
      <x:c r="G16" s="30" t="n">
        <x:f>IF(OR(COUNTA($C$7:$C$14)=0,COUNT(G7:G14)&lt;COUNTA($C$7:$C$14)),"",SUM(G7:G14))</x:f>
        <x:v>20</x:v>
      </x:c>
      <x:c r="H16" s="30" t="n">
        <x:f>IF(OR(COUNTA($C$7:$C$14)=0,COUNT(H7:H14)&lt;COUNTA($C$7:$C$14)),"",SUM(H7:H14))</x:f>
        <x:v>-2</x:v>
      </x:c>
      <x:c r="I16" s="30" t="n">
        <x:f>IF(OR(COUNTA($C$7:$C$14)=0,COUNT(I7:I14)&lt;COUNTA($C$7:$C$14)),"",SUM(I7:I14))</x:f>
        <x:v>-3</x:v>
      </x:c>
      <x:c r="J16" s="30" t="n">
        <x:f>IF(OR(COUNTA($C$7:$C$14)=0,COUNT(J7:J14)&lt;COUNTA($C$7:$C$14)),"",SUM(J7:J14))</x:f>
        <x:v>0</x:v>
      </x:c>
      <x:c r="K16" s="30" t="n">
        <x:f>IF(OR(COUNTA($C$7:$C$14)=0,COUNT(K7:K14)&lt;COUNTA($C$7:$C$14)),"",SUM(K7:K14))</x:f>
        <x:v>23</x:v>
      </x:c>
      <x:c r="L16" s="30" t="n">
        <x:f>IF(OR(COUNTA($C$7:$C$14)=0,COUNT(L7:L14)&lt;COUNTA($C$7:$C$14)),"",SUM(L7:L14))</x:f>
        <x:v>0</x:v>
      </x:c>
      <x:c r="M16" s="30" t="n">
        <x:f>IF(OR(COUNTA($C$7:$C$14)=0,COUNT(M7:M14)&lt;COUNTA($C$7:$C$14)),"",SUM(M7:M14))</x:f>
        <x:v>2</x:v>
      </x:c>
      <x:c r="N16" s="30" t="n">
        <x:f>IF(OR(COUNTA($C$7:$C$14)=0,COUNT(N7:N14)&lt;COUNTA($C$7:$C$14)),"",SUM(N7:N14))</x:f>
        <x:v>21</x:v>
      </x:c>
      <x:c r="O16" s="30" t="n">
        <x:f>IF(OR(COUNTA($C$7:$C$14)=0,COUNT(O7:O14)&lt;COUNTA($C$7:$C$14)),"",SUM(O7:O14))</x:f>
        <x:v>23</x:v>
      </x:c>
      <x:c r="P16" s="30" t="n">
        <x:f>IF(OR(COUNTA($C$7:$C$14)=0,COUNT(P7:P14)&lt;COUNTA($C$7:$C$14)),"",SUM(P7:P14))</x:f>
        <x:v>0</x:v>
      </x:c>
      <x:c r="Q16" s="30" t="n">
        <x:f>IF(OR(COUNTA($C$7:$C$14)=0,COUNT(Q7:Q14)&lt;COUNTA($C$7:$C$14)),"",SUM(Q7:Q14))</x:f>
        <x:v>2</x:v>
      </x:c>
      <x:c r="R16" s="30" t="n">
        <x:f>IF(OR(COUNTA($C$7:$C$14)=0,COUNT(R7:R14)&lt;COUNTA($C$7:$C$14)),"",SUM(R7:R14))</x:f>
        <x:v>21</x:v>
      </x:c>
      <x:c r="S16" s="29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5" customHeight="1">
      <x:c r="A18" s="2" t="str">
        <x:v>Факт внесите из независимой повторной сверки. Пустой факт не равен нулю. Совпавшая сумма склада не заменяет сверку владельцев и вариантов.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5" customHeight="1">
      <x:c r="A19" s="2" t="str">
        <x:v>Числа примера: исходно 25 / 3 / 2 / 20; после отмены, нового резерва и отгрузки — 23 / 0 / 2 / 21.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</x:sheetData>
  <x:conditionalFormatting sqref="S7:S14">
    <x:cfRule type="containsText" dxfId="9" priority="1" operator="containsText" text="Расхождение"/>
    <x:cfRule type="containsText" dxfId="10" priority="2" operator="containsText" text="Проверьте события"/>
  </x:conditionalFormatting>
  <x:pageMargins left="0.7" right="0.7" top="0.75" bottom="0.75" header="0.3" footer="0.3"/>
</x:worksheet>
</file>