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2f34186c244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шение" sheetId="1" r:id="Rcd6f52d4514c4fc8"/>
    <x:sheet xmlns:r="http://schemas.openxmlformats.org/officeDocument/2006/relationships" name="Охват" sheetId="2" r:id="R6cfe485c59ca46d0"/>
    <x:sheet xmlns:r="http://schemas.openxmlformats.org/officeDocument/2006/relationships" name="Остатки" sheetId="3" r:id="Rbfd5a4fbdf0c4e6d"/>
    <x:sheet xmlns:r="http://schemas.openxmlformats.org/officeDocument/2006/relationships" name="Связи и расчёты" sheetId="4" r:id="R614dd2e860784696"/>
    <x:sheet xmlns:r="http://schemas.openxmlformats.org/officeDocument/2006/relationships" name="Операции" sheetId="5" r:id="R88a2b8be1d9f4dd8"/>
    <x:sheet xmlns:r="http://schemas.openxmlformats.org/officeDocument/2006/relationships" name="Дефекты" sheetId="6" r:id="R750518ab6e7445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 hh:mm"/>
    <x:numFmt numFmtId="201" formatCode="#,##0"/>
    <x:numFmt numFmtId="202" formatCode="@"/>
    <x:numFmt numFmtId="203" formatCode="#,##0.00"/>
  </x:numFmts>
  <x:fonts count="8">
    <x:font>
      <x:sz val="11"/>
      <x:name val="Carlito"/>
    </x:font>
    <x:font>
      <x:sz val="11"/>
      <x:color rgb="FF142D46"/>
      <x:name val="Arial"/>
    </x:font>
    <x:font>
      <x:b/>
      <x:sz val="16"/>
      <x:color rgb="FF142D46"/>
      <x:name val="Arial"/>
    </x:font>
    <x:font>
      <x:i/>
      <x:sz val="10"/>
      <x:color rgb="FF64748B"/>
      <x:name val="Arial"/>
    </x:font>
    <x:font>
      <x:b/>
      <x:sz val="12"/>
      <x:color rgb="FF142D46"/>
      <x:name val="Arial"/>
    </x:font>
    <x:font>
      <x:b/>
      <x:sz val="11"/>
      <x:color rgb="FFFFFFFF"/>
      <x:name val="Arial"/>
    </x:font>
    <x:font>
      <x:sz val="10"/>
      <x:color rgb="FF64748B"/>
      <x:name val="Arial"/>
    </x:font>
    <x:font>
      <x:b/>
      <x:sz val="11"/>
      <x:color rgb="FF142D4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244B73"/>
      </x:patternFill>
    </x:fill>
    <x:fill>
      <x:patternFill patternType="solid">
        <x:fgColor rgb="FFEEF3F8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8">
    <x:dxf>
      <x:font>
        <x:b/>
        <x:color rgb="FF9A2831"/>
      </x:font>
      <x:fill>
        <x:patternFill patternType="solid">
          <x:bgColor rgb="FFFCE6E6"/>
        </x:patternFill>
      </x:fill>
    </x:dxf>
    <x:dxf>
      <x:font>
        <x:color rgb="FF825300"/>
      </x:font>
      <x:fill>
        <x:patternFill patternType="solid">
          <x:bgColor rgb="FFFFF1CF"/>
        </x:patternFill>
      </x:fill>
    </x:dxf>
    <x:dxf>
      <x:font>
        <x:b/>
        <x:color rgb="FF9A2831"/>
      </x:font>
      <x:fill>
        <x:patternFill patternType="solid">
          <x:bgColor rgb="FFFCE6E6"/>
        </x:patternFill>
      </x:fill>
    </x:dxf>
    <x:dxf>
      <x:font>
        <x:b/>
        <x:color rgb="FF9A2831"/>
      </x:font>
      <x:fill>
        <x:patternFill patternType="solid">
          <x:bgColor rgb="FFFCE6E6"/>
        </x:patternFill>
      </x:fill>
    </x:dxf>
    <x:dxf>
      <x:font>
        <x:b/>
        <x:color rgb="FF9A2831"/>
      </x:font>
      <x:fill>
        <x:patternFill patternType="solid">
          <x:bgColor rgb="FFFCE6E6"/>
        </x:patternFill>
      </x:fill>
    </x:dxf>
    <x:dxf>
      <x:font>
        <x:color rgb="FF825300"/>
      </x:font>
      <x:fill>
        <x:patternFill patternType="solid">
          <x:bgColor rgb="FFFFF1CF"/>
        </x:patternFill>
      </x:fill>
    </x:dxf>
    <x:dxf>
      <x:font>
        <x:b/>
        <x:color rgb="FF9A2831"/>
      </x:font>
      <x:fill>
        <x:patternFill patternType="solid">
          <x:bgColor rgb="FFFCE6E6"/>
        </x:patternFill>
      </x:fill>
    </x:dxf>
    <x:dxf>
      <x:font>
        <x:b/>
        <x:color rgb="FF9A2831"/>
      </x:font>
      <x:fill>
        <x:patternFill patternType="solid">
          <x:bgColor rgb="FFFCE6E6"/>
        </x:patternFill>
      </x:fill>
    </x:dxf>
    <x:dxf>
      <x:font>
        <x:b/>
        <x:color rgb="FF9A2831"/>
      </x:font>
      <x:fill>
        <x:patternFill patternType="solid">
          <x:bgColor rgb="FFFCE6E6"/>
        </x:patternFill>
      </x:fill>
    </x:dxf>
    <x:dxf>
      <x:font>
        <x:color rgb="FF825300"/>
      </x:font>
      <x:fill>
        <x:patternFill patternType="solid">
          <x:bgColor rgb="FFFFF1CF"/>
        </x:patternFill>
      </x:fill>
    </x:dxf>
    <x:dxf>
      <x:font>
        <x:b/>
        <x:color rgb="FF9A2831"/>
      </x:font>
      <x:fill>
        <x:patternFill patternType="solid">
          <x:bgColor rgb="FFFCE6E6"/>
        </x:patternFill>
      </x:fill>
    </x:dxf>
    <x:dxf>
      <x:font>
        <x:b/>
        <x:color rgb="FF9A2831"/>
      </x:font>
      <x:fill>
        <x:patternFill patternType="solid">
          <x:bgColor rgb="FFFCE6E6"/>
        </x:patternFill>
      </x:fill>
    </x:dxf>
    <x:dxf>
      <x:font>
        <x:b/>
        <x:color rgb="FF9A2831"/>
      </x:font>
      <x:fill>
        <x:patternFill patternType="solid">
          <x:bgColor rgb="FFFCE6E6"/>
        </x:patternFill>
      </x:fill>
    </x:dxf>
    <x:dxf>
      <x:font>
        <x:b/>
        <x:color rgb="FF9A2831"/>
      </x:font>
      <x:fill>
        <x:patternFill patternType="solid">
          <x:bgColor rgb="FFFCE6E6"/>
        </x:patternFill>
      </x:fill>
    </x:dxf>
    <x:dxf>
      <x:font>
        <x:color rgb="FF825300"/>
      </x:font>
      <x:fill>
        <x:patternFill patternType="solid">
          <x:bgColor rgb="FFFFF1CF"/>
        </x:patternFill>
      </x:fill>
    </x:dxf>
    <x:dxf>
      <x:font>
        <x:b/>
        <x:color rgb="FF9A2831"/>
      </x:font>
      <x:fill>
        <x:patternFill patternType="solid">
          <x:bgColor rgb="FFFCE6E6"/>
        </x:patternFill>
      </x:fill>
    </x:dxf>
    <x:dxf>
      <x:font>
        <x:b/>
        <x:color rgb="FF9A2831"/>
      </x:font>
      <x:fill>
        <x:patternFill patternType="solid">
          <x:bgColor rgb="FFFCE6E6"/>
        </x:patternFill>
      </x:fill>
    </x:dxf>
    <x:dxf>
      <x:font>
        <x:b/>
        <x:color rgb="FF9A2831"/>
      </x:font>
      <x:fill>
        <x:patternFill patternType="solid">
          <x:bgColor rgb="FFFCE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8d57be39794e03" /><Relationship Type="http://schemas.openxmlformats.org/officeDocument/2006/relationships/theme" Target="/xl/theme/theme1.xml" Id="R17610a91149646de" /><Relationship Type="http://schemas.openxmlformats.org/officeDocument/2006/relationships/sharedStrings" Target="/xl/sharedStrings.xml" Id="Rdd861a0449fe4b52" /><Relationship Type="http://schemas.openxmlformats.org/officeDocument/2006/relationships/worksheet" Target="/xl/worksheets/sheet1.xml" Id="Rcd6f52d4514c4fc8" /><Relationship Type="http://schemas.openxmlformats.org/officeDocument/2006/relationships/worksheet" Target="/xl/worksheets/sheet2.xml" Id="R6cfe485c59ca46d0" /><Relationship Type="http://schemas.openxmlformats.org/officeDocument/2006/relationships/worksheet" Target="/xl/worksheets/sheet3.xml" Id="Rbfd5a4fbdf0c4e6d" /><Relationship Type="http://schemas.openxmlformats.org/officeDocument/2006/relationships/worksheet" Target="/xl/worksheets/sheet4.xml" Id="R614dd2e860784696" /><Relationship Type="http://schemas.openxmlformats.org/officeDocument/2006/relationships/worksheet" Target="/xl/worksheets/sheet5.xml" Id="R88a2b8be1d9f4dd8" /><Relationship Type="http://schemas.openxmlformats.org/officeDocument/2006/relationships/worksheet" Target="/xl/worksheets/sheet6.xml" Id="R750518ab6e74458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2D46"/>
  </x:sheetPr>
  <x:sheetViews>
    <x:sheetView showGridLines="0" workbookViewId="0"/>
  </x:sheetViews>
  <x:sheetFormatPr defaultRowHeight="15"/>
  <x:cols>
    <x:col min="1" max="1" width="34" hidden="0" customWidth="1"/>
    <x:col min="2" max="2" width="78" hidden="0" customWidth="1"/>
    <x:col min="3" max="3" width="4" hidden="0" customWidth="1"/>
  </x:cols>
  <x:sheetData>
    <x:row r="1" ht="25" customHeight="1">
      <x:c r="A1" s="2"/>
      <x:c r="B1" s="2"/>
      <x:c r="C1" s="2"/>
    </x:row>
    <x:row r="2" ht="31" customHeight="1">
      <x:c r="A2" s="4" t="str">
        <x:v>Приёмка переноса WMS</x:v>
      </x:c>
      <x:c r="B2" s="5"/>
      <x:c r="C2" s="5"/>
    </x:row>
    <x:row r="3" ht="27" customHeight="1">
      <x:c r="A3" s="6" t="str">
        <x:v>Пустой рабочий шаблон. Заполняйте жёлтые поля и ссылки на доказательства.</x:v>
      </x:c>
      <x:c r="B3" s="2"/>
      <x:c r="C3" s="2"/>
    </x:row>
    <x:row r="4" ht="25" customHeight="1">
      <x:c r="A4" s="2"/>
      <x:c r="B4" s="2"/>
      <x:c r="C4" s="2"/>
    </x:row>
    <x:row r="5" ht="32" customHeight="1">
      <x:c r="A5" s="2" t="str">
        <x:v>Версия протокола</x:v>
      </x:c>
      <x:c r="B5" s="7" t="str">
        <x:v>M09-1.0</x:v>
      </x:c>
      <x:c r="C5" s="2"/>
    </x:row>
    <x:row r="6" ht="32" customHeight="1">
      <x:c r="A6" s="2" t="str">
        <x:v>Дата и время среза</x:v>
      </x:c>
      <x:c r="B6" s="9"/>
      <x:c r="C6" s="2"/>
    </x:row>
    <x:row r="7" ht="32" customHeight="1">
      <x:c r="A7" s="2" t="str">
        <x:v>Часовой пояс среза</x:v>
      </x:c>
      <x:c r="B7" s="8"/>
      <x:c r="C7" s="2"/>
    </x:row>
    <x:row r="8" ht="32" customHeight="1">
      <x:c r="A8" s="2" t="str">
        <x:v>Владельцы и склад</x:v>
      </x:c>
      <x:c r="B8" s="8"/>
      <x:c r="C8" s="2"/>
    </x:row>
    <x:row r="9" ht="32" customHeight="1">
      <x:c r="A9" s="2" t="str">
        <x:v>Версия исходного пакета</x:v>
      </x:c>
      <x:c r="B9" s="8"/>
      <x:c r="C9" s="2"/>
    </x:row>
    <x:row r="10" ht="32" customHeight="1">
      <x:c r="A10" s="2" t="str">
        <x:v>Версия целевой загрузки</x:v>
      </x:c>
      <x:c r="B10" s="8"/>
      <x:c r="C10" s="2"/>
    </x:row>
    <x:row r="11" ht="32" customHeight="1">
      <x:c r="A11" s="2" t="str">
        <x:v>Версия WMS и окружение</x:v>
      </x:c>
      <x:c r="B11" s="8"/>
      <x:c r="C11" s="2"/>
    </x:row>
    <x:row r="12" ht="32" customHeight="1">
      <x:c r="A12" s="2" t="str">
        <x:v>Единицы и валюта</x:v>
      </x:c>
      <x:c r="B12" s="8"/>
      <x:c r="C12" s="2"/>
    </x:row>
    <x:row r="13" ht="48" customHeight="1">
      <x:c r="A13" s="2" t="str">
        <x:v>Переносимый объём</x:v>
      </x:c>
      <x:c r="B13" s="8"/>
      <x:c r="C13" s="2"/>
    </x:row>
    <x:row r="14" ht="48" customHeight="1">
      <x:c r="A14" s="2" t="str">
        <x:v>Граница внешних действий</x:v>
      </x:c>
      <x:c r="B14" s="8"/>
      <x:c r="C14" s="2"/>
    </x:row>
    <x:row r="15" ht="32" customHeight="1">
      <x:c r="A15" s="2"/>
      <x:c r="B15" s="7"/>
      <x:c r="C15" s="2"/>
    </x:row>
    <x:row r="16" ht="32" customHeight="1">
      <x:c r="A16" s="10" t="str">
        <x:v>Решение заказчика</x:v>
      </x:c>
      <x:c r="B16" s="7"/>
      <x:c r="C16" s="2"/>
    </x:row>
    <x:row r="17" ht="32" customHeight="1">
      <x:c r="A17" s="2" t="str">
        <x:v>Итог</x:v>
      </x:c>
      <x:c r="B17" s="8"/>
      <x:c r="C17" s="2"/>
    </x:row>
    <x:row r="18" ht="46" customHeight="1">
      <x:c r="A18" s="2" t="str">
        <x:v>Основание</x:v>
      </x:c>
      <x:c r="B18" s="8"/>
      <x:c r="C18" s="2"/>
    </x:row>
    <x:row r="19" ht="32" customHeight="1">
      <x:c r="A19" s="2" t="str">
        <x:v>Кто принимает (имя, роль)</x:v>
      </x:c>
      <x:c r="B19" s="8"/>
      <x:c r="C19" s="2"/>
    </x:row>
    <x:row r="20" ht="32" customHeight="1">
      <x:c r="A20" s="2" t="str">
        <x:v>Дата и время решения</x:v>
      </x:c>
      <x:c r="B20" s="9"/>
      <x:c r="C20" s="2"/>
    </x:row>
    <x:row r="21" ht="32" customHeight="1">
      <x:c r="A21" s="2" t="str">
        <x:v>Ответственный за повтор</x:v>
      </x:c>
      <x:c r="B21" s="8"/>
      <x:c r="C21" s="2"/>
    </x:row>
    <x:row r="22" ht="60" customHeight="1">
      <x:c r="A22" s="2" t="str">
        <x:v>Следующий шаг</x:v>
      </x:c>
      <x:c r="B22" s="8"/>
      <x:c r="C22" s="2"/>
    </x:row>
    <x:row r="23" ht="32" customHeight="1">
      <x:c r="A23" s="2"/>
      <x:c r="B23" s="7"/>
      <x:c r="C23" s="2"/>
    </x:row>
    <x:row r="24" ht="32" customHeight="1">
      <x:c r="A24" s="10" t="str">
        <x:v>Раздельные отметки</x:v>
      </x:c>
      <x:c r="B24" s="7"/>
      <x:c r="C24" s="2"/>
    </x:row>
    <x:row r="25" ht="48" customHeight="1">
      <x:c r="A25" s="16" t="str">
        <x:v>Стадия</x:v>
      </x:c>
      <x:c r="B25" s="17" t="str">
        <x:v>Факт / ссылка / ограничение</x:v>
      </x:c>
      <x:c r="C25" s="2"/>
    </x:row>
    <x:row r="26" ht="48" customHeight="1">
      <x:c r="A26" s="2" t="str">
        <x:v>Файлы импортированы</x:v>
      </x:c>
      <x:c r="B26" s="8"/>
      <x:c r="C26" s="2"/>
    </x:row>
    <x:row r="27" ht="48" customHeight="1">
      <x:c r="A27" s="2" t="str">
        <x:v>Данные сверены</x:v>
      </x:c>
      <x:c r="B27" s="8"/>
      <x:c r="C27" s="2"/>
    </x:row>
    <x:row r="28" ht="48" customHeight="1">
      <x:c r="A28" s="2" t="str">
        <x:v>Рабочие операции</x:v>
      </x:c>
      <x:c r="B28" s="8"/>
      <x:c r="C28" s="2"/>
    </x:row>
    <x:row r="29" ht="48" customHeight="1">
      <x:c r="A29" s="2" t="str">
        <x:v>Включено в рабочем контуре</x:v>
      </x:c>
      <x:c r="B29" s="8"/>
      <x:c r="C29" s="2"/>
    </x:row>
    <x:row r="30" ht="48" customHeight="1">
      <x:c r="A30" s="2" t="str">
        <x:v>Принято заказчиком</x:v>
      </x:c>
      <x:c r="B30" s="8"/>
      <x:c r="C30" s="2"/>
    </x:row>
    <x:row r="31" ht="32" customHeight="1">
      <x:c r="A31" s="2"/>
      <x:c r="B31" s="7"/>
      <x:c r="C31" s="2"/>
    </x:row>
    <x:row r="32" ht="32" customHeight="1">
      <x:c r="A32" s="2"/>
      <x:c r="B32" s="7"/>
      <x:c r="C32" s="2"/>
    </x:row>
    <x:row r="33" ht="25" customHeight="1">
      <x:c r="A33" s="2" t="str">
        <x:v>Порядок работы</x:v>
      </x:c>
      <x:c r="B33" s="7" t="str">
        <x:v>Охват → Остатки → Связи и расчёты → Операции → Дефекты → решение.</x:v>
      </x:c>
      <x:c r="C33" s="2"/>
    </x:row>
    <x:row r="34" ht="25" customHeight="1">
      <x:c r="A34" s="2" t="str">
        <x:v>Цвет</x:v>
      </x:c>
      <x:c r="B34" s="7" t="str">
        <x:v>Жёлтый — ввод. Светлый фон — расчёт или пояснение.</x:v>
      </x:c>
      <x:c r="C34" s="2"/>
    </x:row>
    <x:row r="35" ht="48" customHeight="1">
      <x:c r="A35" s="2" t="str">
        <x:v>Новая версия загрузки</x:v>
      </x:c>
      <x:c r="B35" s="7" t="str">
        <x:v>Сохраните прежний протокол отдельно и обновите версию. Не стирайте историю дефекта.</x:v>
      </x:c>
      <x:c r="C35" s="2"/>
    </x:row>
    <x:row r="36" ht="48" customHeight="1">
      <x:c r="A36" s="2" t="str">
        <x:v>Размер рабочей области</x:v>
      </x:c>
      <x:c r="B36" s="7" t="str">
        <x:v>20 строк остатков, 10 резервов, 10 контрольных ключей. Для большего объёма расширьте диапазоны формул и повторите контроль.</x:v>
      </x:c>
      <x:c r="C36" s="2"/>
    </x:row>
    <x:row r="37" ht="25" customHeight="1">
      <x:c r="A37" s="2"/>
      <x:c r="B37" s="2"/>
      <x:c r="C37" s="2"/>
    </x:row>
    <x:row r="38" ht="25" customHeight="1">
      <x:c r="A38" s="2"/>
      <x:c r="B38" s="2"/>
      <x:c r="C38" s="2"/>
    </x:row>
    <x:row r="39" ht="25" customHeight="1">
      <x:c r="A39" s="2"/>
      <x:c r="B39" s="2"/>
      <x:c r="C39" s="2"/>
    </x:row>
    <x:row r="40" ht="25" customHeight="1">
      <x:c r="A40" s="2"/>
      <x:c r="B40" s="2"/>
      <x:c r="C40" s="2"/>
    </x:row>
    <x:row r="41" ht="25" customHeight="1">
      <x:c r="A41" s="2"/>
      <x:c r="B41" s="2"/>
      <x:c r="C41" s="2"/>
    </x:row>
    <x:row r="42" ht="25" customHeight="1">
      <x:c r="A42" s="2"/>
      <x:c r="B42" s="2"/>
      <x:c r="C42" s="2"/>
    </x:row>
    <x:row r="43" ht="25" customHeight="1">
      <x:c r="A43" s="2"/>
      <x:c r="B43" s="2"/>
      <x:c r="C43" s="2"/>
    </x:row>
    <x:row r="44" ht="25" customHeight="1">
      <x:c r="A44" s="2"/>
      <x:c r="B44" s="2"/>
      <x:c r="C44" s="2"/>
    </x:row>
    <x:row r="45" ht="25" customHeight="1">
      <x:c r="A45" s="2"/>
      <x:c r="B45" s="2"/>
      <x:c r="C45" s="2"/>
    </x:row>
    <x:row r="46" ht="25" customHeight="1">
      <x:c r="A46" s="2"/>
      <x:c r="B46" s="2"/>
      <x:c r="C46" s="2"/>
    </x:row>
    <x:row r="47" ht="25" customHeight="1">
      <x:c r="A47" s="2"/>
      <x:c r="B47" s="2"/>
      <x:c r="C47" s="2"/>
    </x:row>
    <x:row r="48" ht="25" customHeight="1">
      <x:c r="A48" s="2"/>
      <x:c r="B48" s="2"/>
      <x:c r="C48" s="2"/>
    </x:row>
  </x:sheetData>
  <x:dataValidations count="1">
    <x:dataValidation type="list" sqref="B17">
      <x:formula1>"Не принято (HOLD),Принято в указанной области,Принято с согласованными ограничениями"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5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22" hidden="0" customWidth="1"/>
    <x:col min="10" max="10" width="5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1" customHeight="1">
      <x:c r="A2" s="4" t="str">
        <x:v>Полнота и обязательные связи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7" customHeight="1">
      <x:c r="A3" s="6" t="str">
        <x:v>Пустой рабочий шаблон. Заполняйте жёлтые поля и ссылки на доказательства.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 t="str">
        <x:v>Одна единица здесь — исходный ключ. При разделении строки проверьте все дочерние связи в отдельном реестре.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48" customHeight="1">
      <x:c r="A7" s="16" t="str">
        <x:v>Объект / ключ</x:v>
      </x:c>
      <x:c r="B7" s="18" t="str">
        <x:v>Ключей в источнике</x:v>
      </x:c>
      <x:c r="C7" s="18" t="str">
        <x:v>Связи source→target проверены</x:v>
      </x:c>
      <x:c r="D7" s="18" t="str">
        <x:v>Согласовано вне переноса</x:v>
      </x:c>
      <x:c r="E7" s="18" t="str">
        <x:v>Не сопоставлено</x:v>
      </x:c>
      <x:c r="F7" s="18" t="str">
        <x:v>Дубли ключей</x:v>
      </x:c>
      <x:c r="G7" s="18" t="str">
        <x:v>Обрывы связей</x:v>
      </x:c>
      <x:c r="H7" s="18" t="str">
        <x:v>Не проверено</x:v>
      </x:c>
      <x:c r="I7" s="18" t="str">
        <x:v>Итог охвата</x:v>
      </x:c>
      <x:c r="J7" s="17" t="str">
        <x:v>Доказательство / причина исключения</x:v>
      </x:c>
    </x:row>
    <x:row r="8" ht="68" customHeight="1">
      <x:c r="A8" s="7" t="str">
        <x:v>Владельцы</x:v>
      </x:c>
      <x:c r="B8" s="20"/>
      <x:c r="C8" s="20"/>
      <x:c r="D8" s="20"/>
      <x:c r="E8" s="21" t="str">
        <x:f>IF(COUNT(B8:D8)&lt;3,"",B8-C8-D8)</x:f>
      </x:c>
      <x:c r="F8" s="20"/>
      <x:c r="G8" s="20"/>
      <x:c r="H8" s="20"/>
      <x:c r="I8" s="7" t="str">
        <x:f>IF(OR(COUNT(B8:D8)&lt;3,COUNT(F8:H8)&lt;3,J8=""),"Не проверено",IF(OR(E8&lt;&gt;0,F8&lt;&gt;0,G8&lt;&gt;0),"Расхождение",IF(H8&gt;0,"Не проверено",IF(D8&gt;0,"Охват с исключением","Охват закрыт"))))</x:f>
        <x:v>Не проверено</x:v>
      </x:c>
      <x:c r="J8" s="8"/>
    </x:row>
    <x:row r="9" ht="68" customHeight="1">
      <x:c r="A9" s="7" t="str">
        <x:v>Склады</x:v>
      </x:c>
      <x:c r="B9" s="20"/>
      <x:c r="C9" s="20"/>
      <x:c r="D9" s="20"/>
      <x:c r="E9" s="21" t="str">
        <x:f>IF(COUNT(B9:D9)&lt;3,"",B9-C9-D9)</x:f>
      </x:c>
      <x:c r="F9" s="20"/>
      <x:c r="G9" s="20"/>
      <x:c r="H9" s="20"/>
      <x:c r="I9" s="7" t="str">
        <x:f>IF(OR(COUNT(B9:D9)&lt;3,COUNT(F9:H9)&lt;3,J9=""),"Не проверено",IF(OR(E9&lt;&gt;0,F9&lt;&gt;0,G9&lt;&gt;0),"Расхождение",IF(H9&gt;0,"Не проверено",IF(D9&gt;0,"Охват с исключением","Охват закрыт"))))</x:f>
        <x:v>Не проверено</x:v>
      </x:c>
      <x:c r="J9" s="8"/>
    </x:row>
    <x:row r="10" ht="68" customHeight="1">
      <x:c r="A10" s="7" t="str">
        <x:v>Ячейки</x:v>
      </x:c>
      <x:c r="B10" s="20"/>
      <x:c r="C10" s="20"/>
      <x:c r="D10" s="20"/>
      <x:c r="E10" s="21" t="str">
        <x:f>IF(COUNT(B10:D10)&lt;3,"",B10-C10-D10)</x:f>
      </x:c>
      <x:c r="F10" s="20"/>
      <x:c r="G10" s="20"/>
      <x:c r="H10" s="20"/>
      <x:c r="I10" s="7" t="str">
        <x:f>IF(OR(COUNT(B10:D10)&lt;3,COUNT(F10:H10)&lt;3,J10=""),"Не проверено",IF(OR(E10&lt;&gt;0,F10&lt;&gt;0,G10&lt;&gt;0),"Расхождение",IF(H10&gt;0,"Не проверено",IF(D10&gt;0,"Охват с исключением","Охват закрыт"))))</x:f>
        <x:v>Не проверено</x:v>
      </x:c>
      <x:c r="J10" s="8"/>
    </x:row>
    <x:row r="11" ht="68" customHeight="1">
      <x:c r="A11" s="7" t="str">
        <x:v>Варианты товаров</x:v>
      </x:c>
      <x:c r="B11" s="20"/>
      <x:c r="C11" s="20"/>
      <x:c r="D11" s="20"/>
      <x:c r="E11" s="21" t="str">
        <x:f>IF(COUNT(B11:D11)&lt;3,"",B11-C11-D11)</x:f>
      </x:c>
      <x:c r="F11" s="20"/>
      <x:c r="G11" s="20"/>
      <x:c r="H11" s="20"/>
      <x:c r="I11" s="7" t="str">
        <x:f>IF(OR(COUNT(B11:D11)&lt;3,COUNT(F11:H11)&lt;3,J11=""),"Не проверено",IF(OR(E11&lt;&gt;0,F11&lt;&gt;0,G11&lt;&gt;0),"Расхождение",IF(H11&gt;0,"Не проверено",IF(D11&gt;0,"Охват с исключением","Охват закрыт"))))</x:f>
        <x:v>Не проверено</x:v>
      </x:c>
      <x:c r="J11" s="8"/>
    </x:row>
    <x:row r="12" ht="68" customHeight="1">
      <x:c r="A12" s="7" t="str">
        <x:v>Строки остатка</x:v>
      </x:c>
      <x:c r="B12" s="20"/>
      <x:c r="C12" s="20"/>
      <x:c r="D12" s="20"/>
      <x:c r="E12" s="21" t="str">
        <x:f>IF(COUNT(B12:D12)&lt;3,"",B12-C12-D12)</x:f>
      </x:c>
      <x:c r="F12" s="20"/>
      <x:c r="G12" s="20"/>
      <x:c r="H12" s="20"/>
      <x:c r="I12" s="7" t="str">
        <x:f>IF(OR(COUNT(B12:D12)&lt;3,COUNT(F12:H12)&lt;3,J12=""),"Не проверено",IF(OR(E12&lt;&gt;0,F12&lt;&gt;0,G12&lt;&gt;0),"Расхождение",IF(H12&gt;0,"Не проверено",IF(D12&gt;0,"Охват с исключением","Охват закрыт"))))</x:f>
        <x:v>Не проверено</x:v>
      </x:c>
      <x:c r="J12" s="8"/>
    </x:row>
    <x:row r="13" ht="68" customHeight="1">
      <x:c r="A13" s="7" t="str">
        <x:v>Строки резервов</x:v>
      </x:c>
      <x:c r="B13" s="20"/>
      <x:c r="C13" s="20"/>
      <x:c r="D13" s="20"/>
      <x:c r="E13" s="21" t="str">
        <x:f>IF(COUNT(B13:D13)&lt;3,"",B13-C13-D13)</x:f>
      </x:c>
      <x:c r="F13" s="20"/>
      <x:c r="G13" s="20"/>
      <x:c r="H13" s="20"/>
      <x:c r="I13" s="7" t="str">
        <x:f>IF(OR(COUNT(B13:D13)&lt;3,COUNT(F13:H13)&lt;3,J13=""),"Не проверено",IF(OR(E13&lt;&gt;0,F13&lt;&gt;0,G13&lt;&gt;0),"Расхождение",IF(H13&gt;0,"Не проверено",IF(D13&gt;0,"Охват с исключением","Охват закрыт"))))</x:f>
        <x:v>Не проверено</x:v>
      </x:c>
      <x:c r="J13" s="8"/>
    </x:row>
    <x:row r="14" ht="68" customHeight="1">
      <x:c r="A14" s="7" t="str">
        <x:v>Строки открытых заказов</x:v>
      </x:c>
      <x:c r="B14" s="20"/>
      <x:c r="C14" s="20"/>
      <x:c r="D14" s="20"/>
      <x:c r="E14" s="21" t="str">
        <x:f>IF(COUNT(B14:D14)&lt;3,"",B14-C14-D14)</x:f>
      </x:c>
      <x:c r="F14" s="20"/>
      <x:c r="G14" s="20"/>
      <x:c r="H14" s="20"/>
      <x:c r="I14" s="7" t="str">
        <x:f>IF(OR(COUNT(B14:D14)&lt;3,COUNT(F14:H14)&lt;3,J14=""),"Не проверено",IF(OR(E14&lt;&gt;0,F14&lt;&gt;0,G14&lt;&gt;0),"Расхождение",IF(H14&gt;0,"Не проверено",IF(D14&gt;0,"Охват с исключением","Охват закрыт"))))</x:f>
        <x:v>Не проверено</x:v>
      </x:c>
      <x:c r="J14" s="8"/>
    </x:row>
    <x:row r="15" ht="68" customHeight="1">
      <x:c r="A15" s="7" t="str">
        <x:v>Работы</x:v>
      </x:c>
      <x:c r="B15" s="20"/>
      <x:c r="C15" s="20"/>
      <x:c r="D15" s="20"/>
      <x:c r="E15" s="21" t="str">
        <x:f>IF(COUNT(B15:D15)&lt;3,"",B15-C15-D15)</x:f>
      </x:c>
      <x:c r="F15" s="20"/>
      <x:c r="G15" s="20"/>
      <x:c r="H15" s="20"/>
      <x:c r="I15" s="7" t="str">
        <x:f>IF(OR(COUNT(B15:D15)&lt;3,COUNT(F15:H15)&lt;3,J15=""),"Не проверено",IF(OR(E15&lt;&gt;0,F15&lt;&gt;0,G15&lt;&gt;0),"Расхождение",IF(H15&gt;0,"Не проверено",IF(D15&gt;0,"Охват с исключением","Охват закрыт"))))</x:f>
        <x:v>Не проверено</x:v>
      </x:c>
      <x:c r="J15" s="8"/>
    </x:row>
    <x:row r="16" ht="68" customHeight="1">
      <x:c r="A16" s="7" t="str">
        <x:v>Начисления</x:v>
      </x:c>
      <x:c r="B16" s="20"/>
      <x:c r="C16" s="20"/>
      <x:c r="D16" s="20"/>
      <x:c r="E16" s="21" t="str">
        <x:f>IF(COUNT(B16:D16)&lt;3,"",B16-C16-D16)</x:f>
      </x:c>
      <x:c r="F16" s="20"/>
      <x:c r="G16" s="20"/>
      <x:c r="H16" s="20"/>
      <x:c r="I16" s="7" t="str">
        <x:f>IF(OR(COUNT(B16:D16)&lt;3,COUNT(F16:H16)&lt;3,J16=""),"Не проверено",IF(OR(E16&lt;&gt;0,F16&lt;&gt;0,G16&lt;&gt;0),"Расхождение",IF(H16&gt;0,"Не проверено",IF(D16&gt;0,"Охват с исключением","Охват закрыт"))))</x:f>
        <x:v>Не проверено</x:v>
      </x:c>
      <x:c r="J16" s="8"/>
    </x:row>
    <x:row r="17" ht="68" customHeight="1">
      <x:c r="A17" s="7" t="str">
        <x:v>Распределения оплат</x:v>
      </x:c>
      <x:c r="B17" s="20"/>
      <x:c r="C17" s="20"/>
      <x:c r="D17" s="20"/>
      <x:c r="E17" s="21" t="str">
        <x:f>IF(COUNT(B17:D17)&lt;3,"",B17-C17-D17)</x:f>
      </x:c>
      <x:c r="F17" s="20"/>
      <x:c r="G17" s="20"/>
      <x:c r="H17" s="20"/>
      <x:c r="I17" s="7" t="str">
        <x:f>IF(OR(COUNT(B17:D17)&lt;3,COUNT(F17:H17)&lt;3,J17=""),"Не проверено",IF(OR(E17&lt;&gt;0,F17&lt;&gt;0,G17&lt;&gt;0),"Расхождение",IF(H17&gt;0,"Не проверено",IF(D17&gt;0,"Охват с исключением","Охват закрыт"))))</x:f>
        <x:v>Не проверено</x:v>
      </x:c>
      <x:c r="J17" s="8"/>
    </x:row>
    <x:row r="18" ht="68" customHeight="1">
      <x:c r="A18" s="7" t="str">
        <x:v>Документы в области</x:v>
      </x:c>
      <x:c r="B18" s="20"/>
      <x:c r="C18" s="20"/>
      <x:c r="D18" s="20"/>
      <x:c r="E18" s="21" t="str">
        <x:f>IF(COUNT(B18:D18)&lt;3,"",B18-C18-D18)</x:f>
      </x:c>
      <x:c r="F18" s="20"/>
      <x:c r="G18" s="20"/>
      <x:c r="H18" s="20"/>
      <x:c r="I18" s="7" t="str">
        <x:f>IF(OR(COUNT(B18:D18)&lt;3,COUNT(F18:H18)&lt;3,J18=""),"Не проверено",IF(OR(E18&lt;&gt;0,F18&lt;&gt;0,G18&lt;&gt;0),"Расхождение",IF(H18&gt;0,"Не проверено",IF(D18&gt;0,"Охват с исключением","Охват закрыт"))))</x:f>
        <x:v>Не проверено</x:v>
      </x:c>
      <x:c r="J18" s="8"/>
    </x:row>
    <x:row r="19" ht="68" customHeight="1">
      <x:c r="A19" s="7" t="str">
        <x:v>Файлы истории в области</x:v>
      </x:c>
      <x:c r="B19" s="20"/>
      <x:c r="C19" s="20"/>
      <x:c r="D19" s="20"/>
      <x:c r="E19" s="21" t="str">
        <x:f>IF(COUNT(B19:D19)&lt;3,"",B19-C19-D19)</x:f>
      </x:c>
      <x:c r="F19" s="20"/>
      <x:c r="G19" s="20"/>
      <x:c r="H19" s="20"/>
      <x:c r="I19" s="7" t="str">
        <x:f>IF(OR(COUNT(B19:D19)&lt;3,COUNT(F19:H19)&lt;3,J19=""),"Не проверено",IF(OR(E19&lt;&gt;0,F19&lt;&gt;0,G19&lt;&gt;0),"Расхождение",IF(H19&gt;0,"Не проверено",IF(D19&gt;0,"Охват с исключением","Охват закрыт"))))</x:f>
        <x:v>Не проверено</x:v>
      </x:c>
      <x:c r="J19" s="8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5" customHeight="1">
      <x:c r="A22" s="10" t="str">
        <x:v>Что приложить</x:v>
      </x:c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5" customHeight="1">
      <x:c r="A23" s="2" t="str">
        <x:v>Состав исходного пакета, версия схемы и сопоставления, счёт исходных ключей, пропуски, дубли, обязательные связи.</x:v>
      </x:c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5" customHeight="1">
      <x:c r="A24" s="2" t="str">
        <x:v>Ноль допустим только с доказательством, что объектов в согласованной области действительно нет.</x:v>
      </x:c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5" customHeight="1">
      <x:c r="A25" s="2" t="str">
        <x:v>Неизвестно, недоступно и не проверено не заменяйте нулём. «Охват закрыт» не означает правильность остатков.</x:v>
      </x:c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10" t="str">
        <x:v>Основание методики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5" customHeight="1">
      <x:c r="A29" s="2" t="str">
        <x:v>AWS DMS: валидация исходных и целевых строк</x:v>
      </x:c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5" customHeight="1">
      <x:c r="A30" s="22" t="str">
        <x:v>https://docs.aws.amazon.com/dms/latest/userguide/CHAP_Validating.html</x:v>
      </x:c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5" customHeight="1">
      <x:c r="A31" s="2" t="str">
        <x:v>Microsoft: приёмка на перенесённых данных</x:v>
      </x:c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5" customHeight="1">
      <x:c r="A32" s="22" t="str">
        <x:v>https://learn.microsoft.com/en-us/dynamics365/guidance/implementation-guide/prepare-go-live-checklist</x:v>
      </x:c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5" customHeight="1">
      <x:c r="A33" s="2" t="str">
        <x:v>Microsoft: измерения и доступный остаток</x:v>
      </x:c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5" customHeight="1">
      <x:c r="A34" s="22" t="str">
        <x:v>https://learn.microsoft.com/en-us/dynamics365/supply-chain/inventory/inventory-on-hand-list</x:v>
      </x:c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 t="str">
        <x:v>Яндекс Маркет: отмена упакованного заказа</x:v>
      </x:c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2" t="str">
        <x:v>https://yandex.ru/support/marketplace/ru/assortment/operations/stocks</x:v>
      </x:c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5" customHeight="1">
      <x:c r="A38" s="2" t="str">
        <x:v>Проверка источников: 31.10.2026. Методика не является спецификацией импорта какой-либо WMS.</x:v>
      </x:c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</x:sheetData>
  <x:conditionalFormatting sqref="I8:I19">
    <x:cfRule type="containsText" dxfId="0" priority="1" operator="containsText" text="Расхождение"/>
    <x:cfRule type="containsText" dxfId="1" priority="2" operator="containsText" text="Не проверено"/>
    <x:cfRule type="containsText" dxfId="2" priority="3" operator="containsText" text="Дубль"/>
    <x:cfRule type="containsText" dxfId="3" priority="4" operator="containsText" text="Заблокировано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4" hidden="0" customWidth="1"/>
    <x:col min="5" max="5" width="22" hidden="0" customWidth="1"/>
    <x:col min="6" max="6" width="22" hidden="0" customWidth="1"/>
    <x:col min="7" max="7" width="8" hidden="0" customWidth="1"/>
    <x:col min="8" max="8" width="14" hidden="0" customWidth="1"/>
    <x:col min="9" max="9" width="14" hidden="0" customWidth="1"/>
    <x:col min="10" max="10" width="14" hidden="0" customWidth="1"/>
    <x:col min="11" max="11" width="19" hidden="0" customWidth="1"/>
    <x:col min="12" max="12" width="3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1" customHeight="1">
      <x:c r="A2" s="4" t="str">
        <x:v>Адресные остатки и владельцы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7" customHeight="1">
      <x:c r="A3" s="6" t="str">
        <x:v>Пустой рабочий шаблон. Заполняйте жёлтые поля и ссылки на доказательства.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2" t="str">
        <x:v>Штучная модель. Партия/экземпляр — часть ключа, если учитываются. «Не применяется» должно быть согласовано.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 t="str">
        <x:v>Карантин и другие недоступные состояния отделены от годного товара. Резерв вынесен на следующий лист.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48" customHeight="1">
      <x:c r="A7" s="16" t="str">
        <x:v>Владелец</x:v>
      </x:c>
      <x:c r="B7" s="18" t="str">
        <x:v>Склад</x:v>
      </x:c>
      <x:c r="C7" s="18" t="str">
        <x:v>Вариант</x:v>
      </x:c>
      <x:c r="D7" s="18" t="str">
        <x:v>Ячейка</x:v>
      </x:c>
      <x:c r="E7" s="18" t="str">
        <x:v>Партия / экземпляр</x:v>
      </x:c>
      <x:c r="F7" s="18" t="str">
        <x:v>Состояние</x:v>
      </x:c>
      <x:c r="G7" s="18" t="str">
        <x:v>Ед.</x:v>
      </x:c>
      <x:c r="H7" s="18" t="str">
        <x:v>Источник, шт.</x:v>
      </x:c>
      <x:c r="I7" s="18" t="str">
        <x:v>Назначение, шт.</x:v>
      </x:c>
      <x:c r="J7" s="18" t="str">
        <x:v>Разница, шт.</x:v>
      </x:c>
      <x:c r="K7" s="18" t="str">
        <x:v>Результат</x:v>
      </x:c>
      <x:c r="L7" s="17" t="str">
        <x:v>Доказательство</x:v>
      </x:c>
    </x:row>
    <x:row r="8" ht="34" customHeight="1">
      <x:c r="A8" s="25"/>
      <x:c r="B8" s="25"/>
      <x:c r="C8" s="25"/>
      <x:c r="D8" s="25"/>
      <x:c r="E8" s="25"/>
      <x:c r="F8" s="25"/>
      <x:c r="G8" s="25"/>
      <x:c r="H8" s="20"/>
      <x:c r="I8" s="20"/>
      <x:c r="J8" s="21" t="str">
        <x:f>IF(COUNT(H8:I8)&lt;2,"",I8-H8)</x:f>
      </x:c>
      <x:c r="K8" s="7" t="str">
        <x:f>IF(COUNTA(A8:I8)=0,"",IF(OR(COUNTA(A8:G8)&lt;7,COUNT(H8:I8)&lt;2,L8=""),"Не проверено",IF(COUNTIFS($A$8:$A$27,A8,$B$8:$B$27,B8,$C$8:$C$27,C8,$D$8:$D$27,D8,$E$8:$E$27,E8,$F$8:$F$27,F8,$G$8:$G$27,G8)&gt;1,"Дубль ключа",IF(OR(G8&lt;&gt;"шт",H8&lt;0,I8&lt;0,J8&lt;&gt;0),"Расхождение","Совпало"))))</x:f>
      </x:c>
      <x:c r="L8" s="8"/>
    </x:row>
    <x:row r="9" ht="34" customHeight="1">
      <x:c r="A9" s="25"/>
      <x:c r="B9" s="25"/>
      <x:c r="C9" s="25"/>
      <x:c r="D9" s="25"/>
      <x:c r="E9" s="25"/>
      <x:c r="F9" s="25"/>
      <x:c r="G9" s="25"/>
      <x:c r="H9" s="20"/>
      <x:c r="I9" s="20"/>
      <x:c r="J9" s="21" t="str">
        <x:f>IF(COUNT(H9:I9)&lt;2,"",I9-H9)</x:f>
      </x:c>
      <x:c r="K9" s="7" t="str">
        <x:f>IF(COUNTA(A9:I9)=0,"",IF(OR(COUNTA(A9:G9)&lt;7,COUNT(H9:I9)&lt;2,L9=""),"Не проверено",IF(COUNTIFS($A$8:$A$27,A9,$B$8:$B$27,B9,$C$8:$C$27,C9,$D$8:$D$27,D9,$E$8:$E$27,E9,$F$8:$F$27,F9,$G$8:$G$27,G9)&gt;1,"Дубль ключа",IF(OR(G9&lt;&gt;"шт",H9&lt;0,I9&lt;0,J9&lt;&gt;0),"Расхождение","Совпало"))))</x:f>
      </x:c>
      <x:c r="L9" s="8"/>
    </x:row>
    <x:row r="10" ht="34" customHeight="1">
      <x:c r="A10" s="25"/>
      <x:c r="B10" s="25"/>
      <x:c r="C10" s="25"/>
      <x:c r="D10" s="25"/>
      <x:c r="E10" s="25"/>
      <x:c r="F10" s="25"/>
      <x:c r="G10" s="25"/>
      <x:c r="H10" s="20"/>
      <x:c r="I10" s="20"/>
      <x:c r="J10" s="21" t="str">
        <x:f>IF(COUNT(H10:I10)&lt;2,"",I10-H10)</x:f>
      </x:c>
      <x:c r="K10" s="7" t="str">
        <x:f>IF(COUNTA(A10:I10)=0,"",IF(OR(COUNTA(A10:G10)&lt;7,COUNT(H10:I10)&lt;2,L10=""),"Не проверено",IF(COUNTIFS($A$8:$A$27,A10,$B$8:$B$27,B10,$C$8:$C$27,C10,$D$8:$D$27,D10,$E$8:$E$27,E10,$F$8:$F$27,F10,$G$8:$G$27,G10)&gt;1,"Дубль ключа",IF(OR(G10&lt;&gt;"шт",H10&lt;0,I10&lt;0,J10&lt;&gt;0),"Расхождение","Совпало"))))</x:f>
      </x:c>
      <x:c r="L10" s="8"/>
    </x:row>
    <x:row r="11" ht="34" customHeight="1">
      <x:c r="A11" s="25"/>
      <x:c r="B11" s="25"/>
      <x:c r="C11" s="25"/>
      <x:c r="D11" s="25"/>
      <x:c r="E11" s="25"/>
      <x:c r="F11" s="25"/>
      <x:c r="G11" s="25"/>
      <x:c r="H11" s="20"/>
      <x:c r="I11" s="20"/>
      <x:c r="J11" s="21" t="str">
        <x:f>IF(COUNT(H11:I11)&lt;2,"",I11-H11)</x:f>
      </x:c>
      <x:c r="K11" s="7" t="str">
        <x:f>IF(COUNTA(A11:I11)=0,"",IF(OR(COUNTA(A11:G11)&lt;7,COUNT(H11:I11)&lt;2,L11=""),"Не проверено",IF(COUNTIFS($A$8:$A$27,A11,$B$8:$B$27,B11,$C$8:$C$27,C11,$D$8:$D$27,D11,$E$8:$E$27,E11,$F$8:$F$27,F11,$G$8:$G$27,G11)&gt;1,"Дубль ключа",IF(OR(G11&lt;&gt;"шт",H11&lt;0,I11&lt;0,J11&lt;&gt;0),"Расхождение","Совпало"))))</x:f>
      </x:c>
      <x:c r="L11" s="8"/>
    </x:row>
    <x:row r="12" ht="34" customHeight="1">
      <x:c r="A12" s="25"/>
      <x:c r="B12" s="25"/>
      <x:c r="C12" s="25"/>
      <x:c r="D12" s="25"/>
      <x:c r="E12" s="25"/>
      <x:c r="F12" s="25"/>
      <x:c r="G12" s="25"/>
      <x:c r="H12" s="20"/>
      <x:c r="I12" s="20"/>
      <x:c r="J12" s="21" t="str">
        <x:f>IF(COUNT(H12:I12)&lt;2,"",I12-H12)</x:f>
      </x:c>
      <x:c r="K12" s="7" t="str">
        <x:f>IF(COUNTA(A12:I12)=0,"",IF(OR(COUNTA(A12:G12)&lt;7,COUNT(H12:I12)&lt;2,L12=""),"Не проверено",IF(COUNTIFS($A$8:$A$27,A12,$B$8:$B$27,B12,$C$8:$C$27,C12,$D$8:$D$27,D12,$E$8:$E$27,E12,$F$8:$F$27,F12,$G$8:$G$27,G12)&gt;1,"Дубль ключа",IF(OR(G12&lt;&gt;"шт",H12&lt;0,I12&lt;0,J12&lt;&gt;0),"Расхождение","Совпало"))))</x:f>
      </x:c>
      <x:c r="L12" s="8"/>
    </x:row>
    <x:row r="13" ht="34" customHeight="1">
      <x:c r="A13" s="25"/>
      <x:c r="B13" s="25"/>
      <x:c r="C13" s="25"/>
      <x:c r="D13" s="25"/>
      <x:c r="E13" s="25"/>
      <x:c r="F13" s="25"/>
      <x:c r="G13" s="25"/>
      <x:c r="H13" s="20"/>
      <x:c r="I13" s="20"/>
      <x:c r="J13" s="21" t="str">
        <x:f>IF(COUNT(H13:I13)&lt;2,"",I13-H13)</x:f>
      </x:c>
      <x:c r="K13" s="7" t="str">
        <x:f>IF(COUNTA(A13:I13)=0,"",IF(OR(COUNTA(A13:G13)&lt;7,COUNT(H13:I13)&lt;2,L13=""),"Не проверено",IF(COUNTIFS($A$8:$A$27,A13,$B$8:$B$27,B13,$C$8:$C$27,C13,$D$8:$D$27,D13,$E$8:$E$27,E13,$F$8:$F$27,F13,$G$8:$G$27,G13)&gt;1,"Дубль ключа",IF(OR(G13&lt;&gt;"шт",H13&lt;0,I13&lt;0,J13&lt;&gt;0),"Расхождение","Совпало"))))</x:f>
      </x:c>
      <x:c r="L13" s="8"/>
    </x:row>
    <x:row r="14" ht="34" customHeight="1">
      <x:c r="A14" s="25"/>
      <x:c r="B14" s="25"/>
      <x:c r="C14" s="25"/>
      <x:c r="D14" s="25"/>
      <x:c r="E14" s="25"/>
      <x:c r="F14" s="25"/>
      <x:c r="G14" s="25"/>
      <x:c r="H14" s="20"/>
      <x:c r="I14" s="20"/>
      <x:c r="J14" s="21" t="str">
        <x:f>IF(COUNT(H14:I14)&lt;2,"",I14-H14)</x:f>
      </x:c>
      <x:c r="K14" s="7" t="str">
        <x:f>IF(COUNTA(A14:I14)=0,"",IF(OR(COUNTA(A14:G14)&lt;7,COUNT(H14:I14)&lt;2,L14=""),"Не проверено",IF(COUNTIFS($A$8:$A$27,A14,$B$8:$B$27,B14,$C$8:$C$27,C14,$D$8:$D$27,D14,$E$8:$E$27,E14,$F$8:$F$27,F14,$G$8:$G$27,G14)&gt;1,"Дубль ключа",IF(OR(G14&lt;&gt;"шт",H14&lt;0,I14&lt;0,J14&lt;&gt;0),"Расхождение","Совпало"))))</x:f>
      </x:c>
      <x:c r="L14" s="8"/>
    </x:row>
    <x:row r="15" ht="34" customHeight="1">
      <x:c r="A15" s="25"/>
      <x:c r="B15" s="25"/>
      <x:c r="C15" s="25"/>
      <x:c r="D15" s="25"/>
      <x:c r="E15" s="25"/>
      <x:c r="F15" s="25"/>
      <x:c r="G15" s="25"/>
      <x:c r="H15" s="20"/>
      <x:c r="I15" s="20"/>
      <x:c r="J15" s="21" t="str">
        <x:f>IF(COUNT(H15:I15)&lt;2,"",I15-H15)</x:f>
      </x:c>
      <x:c r="K15" s="7" t="str">
        <x:f>IF(COUNTA(A15:I15)=0,"",IF(OR(COUNTA(A15:G15)&lt;7,COUNT(H15:I15)&lt;2,L15=""),"Не проверено",IF(COUNTIFS($A$8:$A$27,A15,$B$8:$B$27,B15,$C$8:$C$27,C15,$D$8:$D$27,D15,$E$8:$E$27,E15,$F$8:$F$27,F15,$G$8:$G$27,G15)&gt;1,"Дубль ключа",IF(OR(G15&lt;&gt;"шт",H15&lt;0,I15&lt;0,J15&lt;&gt;0),"Расхождение","Совпало"))))</x:f>
      </x:c>
      <x:c r="L15" s="8"/>
    </x:row>
    <x:row r="16" ht="34" customHeight="1">
      <x:c r="A16" s="25"/>
      <x:c r="B16" s="25"/>
      <x:c r="C16" s="25"/>
      <x:c r="D16" s="25"/>
      <x:c r="E16" s="25"/>
      <x:c r="F16" s="25"/>
      <x:c r="G16" s="25"/>
      <x:c r="H16" s="20"/>
      <x:c r="I16" s="20"/>
      <x:c r="J16" s="21" t="str">
        <x:f>IF(COUNT(H16:I16)&lt;2,"",I16-H16)</x:f>
      </x:c>
      <x:c r="K16" s="7" t="str">
        <x:f>IF(COUNTA(A16:I16)=0,"",IF(OR(COUNTA(A16:G16)&lt;7,COUNT(H16:I16)&lt;2,L16=""),"Не проверено",IF(COUNTIFS($A$8:$A$27,A16,$B$8:$B$27,B16,$C$8:$C$27,C16,$D$8:$D$27,D16,$E$8:$E$27,E16,$F$8:$F$27,F16,$G$8:$G$27,G16)&gt;1,"Дубль ключа",IF(OR(G16&lt;&gt;"шт",H16&lt;0,I16&lt;0,J16&lt;&gt;0),"Расхождение","Совпало"))))</x:f>
      </x:c>
      <x:c r="L16" s="8"/>
    </x:row>
    <x:row r="17" ht="34" customHeight="1">
      <x:c r="A17" s="25"/>
      <x:c r="B17" s="25"/>
      <x:c r="C17" s="25"/>
      <x:c r="D17" s="25"/>
      <x:c r="E17" s="25"/>
      <x:c r="F17" s="25"/>
      <x:c r="G17" s="25"/>
      <x:c r="H17" s="20"/>
      <x:c r="I17" s="20"/>
      <x:c r="J17" s="21" t="str">
        <x:f>IF(COUNT(H17:I17)&lt;2,"",I17-H17)</x:f>
      </x:c>
      <x:c r="K17" s="7" t="str">
        <x:f>IF(COUNTA(A17:I17)=0,"",IF(OR(COUNTA(A17:G17)&lt;7,COUNT(H17:I17)&lt;2,L17=""),"Не проверено",IF(COUNTIFS($A$8:$A$27,A17,$B$8:$B$27,B17,$C$8:$C$27,C17,$D$8:$D$27,D17,$E$8:$E$27,E17,$F$8:$F$27,F17,$G$8:$G$27,G17)&gt;1,"Дубль ключа",IF(OR(G17&lt;&gt;"шт",H17&lt;0,I17&lt;0,J17&lt;&gt;0),"Расхождение","Совпало"))))</x:f>
      </x:c>
      <x:c r="L17" s="8"/>
    </x:row>
    <x:row r="18" ht="34" customHeight="1">
      <x:c r="A18" s="25"/>
      <x:c r="B18" s="25"/>
      <x:c r="C18" s="25"/>
      <x:c r="D18" s="25"/>
      <x:c r="E18" s="25"/>
      <x:c r="F18" s="25"/>
      <x:c r="G18" s="25"/>
      <x:c r="H18" s="20"/>
      <x:c r="I18" s="20"/>
      <x:c r="J18" s="21" t="str">
        <x:f>IF(COUNT(H18:I18)&lt;2,"",I18-H18)</x:f>
      </x:c>
      <x:c r="K18" s="7" t="str">
        <x:f>IF(COUNTA(A18:I18)=0,"",IF(OR(COUNTA(A18:G18)&lt;7,COUNT(H18:I18)&lt;2,L18=""),"Не проверено",IF(COUNTIFS($A$8:$A$27,A18,$B$8:$B$27,B18,$C$8:$C$27,C18,$D$8:$D$27,D18,$E$8:$E$27,E18,$F$8:$F$27,F18,$G$8:$G$27,G18)&gt;1,"Дубль ключа",IF(OR(G18&lt;&gt;"шт",H18&lt;0,I18&lt;0,J18&lt;&gt;0),"Расхождение","Совпало"))))</x:f>
      </x:c>
      <x:c r="L18" s="8"/>
    </x:row>
    <x:row r="19" ht="34" customHeight="1">
      <x:c r="A19" s="25"/>
      <x:c r="B19" s="25"/>
      <x:c r="C19" s="25"/>
      <x:c r="D19" s="25"/>
      <x:c r="E19" s="25"/>
      <x:c r="F19" s="25"/>
      <x:c r="G19" s="25"/>
      <x:c r="H19" s="20"/>
      <x:c r="I19" s="20"/>
      <x:c r="J19" s="21" t="str">
        <x:f>IF(COUNT(H19:I19)&lt;2,"",I19-H19)</x:f>
      </x:c>
      <x:c r="K19" s="7" t="str">
        <x:f>IF(COUNTA(A19:I19)=0,"",IF(OR(COUNTA(A19:G19)&lt;7,COUNT(H19:I19)&lt;2,L19=""),"Не проверено",IF(COUNTIFS($A$8:$A$27,A19,$B$8:$B$27,B19,$C$8:$C$27,C19,$D$8:$D$27,D19,$E$8:$E$27,E19,$F$8:$F$27,F19,$G$8:$G$27,G19)&gt;1,"Дубль ключа",IF(OR(G19&lt;&gt;"шт",H19&lt;0,I19&lt;0,J19&lt;&gt;0),"Расхождение","Совпало"))))</x:f>
      </x:c>
      <x:c r="L19" s="8"/>
    </x:row>
    <x:row r="20" ht="34" customHeight="1">
      <x:c r="A20" s="25"/>
      <x:c r="B20" s="25"/>
      <x:c r="C20" s="25"/>
      <x:c r="D20" s="25"/>
      <x:c r="E20" s="25"/>
      <x:c r="F20" s="25"/>
      <x:c r="G20" s="25"/>
      <x:c r="H20" s="20"/>
      <x:c r="I20" s="20"/>
      <x:c r="J20" s="21" t="str">
        <x:f>IF(COUNT(H20:I20)&lt;2,"",I20-H20)</x:f>
      </x:c>
      <x:c r="K20" s="7" t="str">
        <x:f>IF(COUNTA(A20:I20)=0,"",IF(OR(COUNTA(A20:G20)&lt;7,COUNT(H20:I20)&lt;2,L20=""),"Не проверено",IF(COUNTIFS($A$8:$A$27,A20,$B$8:$B$27,B20,$C$8:$C$27,C20,$D$8:$D$27,D20,$E$8:$E$27,E20,$F$8:$F$27,F20,$G$8:$G$27,G20)&gt;1,"Дубль ключа",IF(OR(G20&lt;&gt;"шт",H20&lt;0,I20&lt;0,J20&lt;&gt;0),"Расхождение","Совпало"))))</x:f>
      </x:c>
      <x:c r="L20" s="8"/>
    </x:row>
    <x:row r="21" ht="34" customHeight="1">
      <x:c r="A21" s="25"/>
      <x:c r="B21" s="25"/>
      <x:c r="C21" s="25"/>
      <x:c r="D21" s="25"/>
      <x:c r="E21" s="25"/>
      <x:c r="F21" s="25"/>
      <x:c r="G21" s="25"/>
      <x:c r="H21" s="20"/>
      <x:c r="I21" s="20"/>
      <x:c r="J21" s="21" t="str">
        <x:f>IF(COUNT(H21:I21)&lt;2,"",I21-H21)</x:f>
      </x:c>
      <x:c r="K21" s="7" t="str">
        <x:f>IF(COUNTA(A21:I21)=0,"",IF(OR(COUNTA(A21:G21)&lt;7,COUNT(H21:I21)&lt;2,L21=""),"Не проверено",IF(COUNTIFS($A$8:$A$27,A21,$B$8:$B$27,B21,$C$8:$C$27,C21,$D$8:$D$27,D21,$E$8:$E$27,E21,$F$8:$F$27,F21,$G$8:$G$27,G21)&gt;1,"Дубль ключа",IF(OR(G21&lt;&gt;"шт",H21&lt;0,I21&lt;0,J21&lt;&gt;0),"Расхождение","Совпало"))))</x:f>
      </x:c>
      <x:c r="L21" s="8"/>
    </x:row>
    <x:row r="22" ht="34" customHeight="1">
      <x:c r="A22" s="25"/>
      <x:c r="B22" s="25"/>
      <x:c r="C22" s="25"/>
      <x:c r="D22" s="25"/>
      <x:c r="E22" s="25"/>
      <x:c r="F22" s="25"/>
      <x:c r="G22" s="25"/>
      <x:c r="H22" s="20"/>
      <x:c r="I22" s="20"/>
      <x:c r="J22" s="21" t="str">
        <x:f>IF(COUNT(H22:I22)&lt;2,"",I22-H22)</x:f>
      </x:c>
      <x:c r="K22" s="7" t="str">
        <x:f>IF(COUNTA(A22:I22)=0,"",IF(OR(COUNTA(A22:G22)&lt;7,COUNT(H22:I22)&lt;2,L22=""),"Не проверено",IF(COUNTIFS($A$8:$A$27,A22,$B$8:$B$27,B22,$C$8:$C$27,C22,$D$8:$D$27,D22,$E$8:$E$27,E22,$F$8:$F$27,F22,$G$8:$G$27,G22)&gt;1,"Дубль ключа",IF(OR(G22&lt;&gt;"шт",H22&lt;0,I22&lt;0,J22&lt;&gt;0),"Расхождение","Совпало"))))</x:f>
      </x:c>
      <x:c r="L22" s="8"/>
    </x:row>
    <x:row r="23" ht="34" customHeight="1">
      <x:c r="A23" s="25"/>
      <x:c r="B23" s="25"/>
      <x:c r="C23" s="25"/>
      <x:c r="D23" s="25"/>
      <x:c r="E23" s="25"/>
      <x:c r="F23" s="25"/>
      <x:c r="G23" s="25"/>
      <x:c r="H23" s="20"/>
      <x:c r="I23" s="20"/>
      <x:c r="J23" s="21" t="str">
        <x:f>IF(COUNT(H23:I23)&lt;2,"",I23-H23)</x:f>
      </x:c>
      <x:c r="K23" s="7" t="str">
        <x:f>IF(COUNTA(A23:I23)=0,"",IF(OR(COUNTA(A23:G23)&lt;7,COUNT(H23:I23)&lt;2,L23=""),"Не проверено",IF(COUNTIFS($A$8:$A$27,A23,$B$8:$B$27,B23,$C$8:$C$27,C23,$D$8:$D$27,D23,$E$8:$E$27,E23,$F$8:$F$27,F23,$G$8:$G$27,G23)&gt;1,"Дубль ключа",IF(OR(G23&lt;&gt;"шт",H23&lt;0,I23&lt;0,J23&lt;&gt;0),"Расхождение","Совпало"))))</x:f>
      </x:c>
      <x:c r="L23" s="8"/>
    </x:row>
    <x:row r="24" ht="34" customHeight="1">
      <x:c r="A24" s="25"/>
      <x:c r="B24" s="25"/>
      <x:c r="C24" s="25"/>
      <x:c r="D24" s="25"/>
      <x:c r="E24" s="25"/>
      <x:c r="F24" s="25"/>
      <x:c r="G24" s="25"/>
      <x:c r="H24" s="20"/>
      <x:c r="I24" s="20"/>
      <x:c r="J24" s="21" t="str">
        <x:f>IF(COUNT(H24:I24)&lt;2,"",I24-H24)</x:f>
      </x:c>
      <x:c r="K24" s="7" t="str">
        <x:f>IF(COUNTA(A24:I24)=0,"",IF(OR(COUNTA(A24:G24)&lt;7,COUNT(H24:I24)&lt;2,L24=""),"Не проверено",IF(COUNTIFS($A$8:$A$27,A24,$B$8:$B$27,B24,$C$8:$C$27,C24,$D$8:$D$27,D24,$E$8:$E$27,E24,$F$8:$F$27,F24,$G$8:$G$27,G24)&gt;1,"Дубль ключа",IF(OR(G24&lt;&gt;"шт",H24&lt;0,I24&lt;0,J24&lt;&gt;0),"Расхождение","Совпало"))))</x:f>
      </x:c>
      <x:c r="L24" s="8"/>
    </x:row>
    <x:row r="25" ht="34" customHeight="1">
      <x:c r="A25" s="25"/>
      <x:c r="B25" s="25"/>
      <x:c r="C25" s="25"/>
      <x:c r="D25" s="25"/>
      <x:c r="E25" s="25"/>
      <x:c r="F25" s="25"/>
      <x:c r="G25" s="25"/>
      <x:c r="H25" s="20"/>
      <x:c r="I25" s="20"/>
      <x:c r="J25" s="21" t="str">
        <x:f>IF(COUNT(H25:I25)&lt;2,"",I25-H25)</x:f>
      </x:c>
      <x:c r="K25" s="7" t="str">
        <x:f>IF(COUNTA(A25:I25)=0,"",IF(OR(COUNTA(A25:G25)&lt;7,COUNT(H25:I25)&lt;2,L25=""),"Не проверено",IF(COUNTIFS($A$8:$A$27,A25,$B$8:$B$27,B25,$C$8:$C$27,C25,$D$8:$D$27,D25,$E$8:$E$27,E25,$F$8:$F$27,F25,$G$8:$G$27,G25)&gt;1,"Дубль ключа",IF(OR(G25&lt;&gt;"шт",H25&lt;0,I25&lt;0,J25&lt;&gt;0),"Расхождение","Совпало"))))</x:f>
      </x:c>
      <x:c r="L25" s="8"/>
    </x:row>
    <x:row r="26" ht="34" customHeight="1">
      <x:c r="A26" s="25"/>
      <x:c r="B26" s="25"/>
      <x:c r="C26" s="25"/>
      <x:c r="D26" s="25"/>
      <x:c r="E26" s="25"/>
      <x:c r="F26" s="25"/>
      <x:c r="G26" s="25"/>
      <x:c r="H26" s="20"/>
      <x:c r="I26" s="20"/>
      <x:c r="J26" s="21" t="str">
        <x:f>IF(COUNT(H26:I26)&lt;2,"",I26-H26)</x:f>
      </x:c>
      <x:c r="K26" s="7" t="str">
        <x:f>IF(COUNTA(A26:I26)=0,"",IF(OR(COUNTA(A26:G26)&lt;7,COUNT(H26:I26)&lt;2,L26=""),"Не проверено",IF(COUNTIFS($A$8:$A$27,A26,$B$8:$B$27,B26,$C$8:$C$27,C26,$D$8:$D$27,D26,$E$8:$E$27,E26,$F$8:$F$27,F26,$G$8:$G$27,G26)&gt;1,"Дубль ключа",IF(OR(G26&lt;&gt;"шт",H26&lt;0,I26&lt;0,J26&lt;&gt;0),"Расхождение","Совпало"))))</x:f>
      </x:c>
      <x:c r="L26" s="8"/>
    </x:row>
    <x:row r="27" ht="34" customHeight="1">
      <x:c r="A27" s="25"/>
      <x:c r="B27" s="25"/>
      <x:c r="C27" s="25"/>
      <x:c r="D27" s="25"/>
      <x:c r="E27" s="25"/>
      <x:c r="F27" s="25"/>
      <x:c r="G27" s="25"/>
      <x:c r="H27" s="20"/>
      <x:c r="I27" s="20"/>
      <x:c r="J27" s="21" t="str">
        <x:f>IF(COUNT(H27:I27)&lt;2,"",I27-H27)</x:f>
      </x:c>
      <x:c r="K27" s="7" t="str">
        <x:f>IF(COUNTA(A27:I27)=0,"",IF(OR(COUNTA(A27:G27)&lt;7,COUNT(H27:I27)&lt;2,L27=""),"Не проверено",IF(COUNTIFS($A$8:$A$27,A27,$B$8:$B$27,B27,$C$8:$C$27,C27,$D$8:$D$27,D27,$E$8:$E$27,E27,$F$8:$F$27,F27,$G$8:$G$27,G27)&gt;1,"Дубль ключа",IF(OR(G27&lt;&gt;"шт",H27&lt;0,I27&lt;0,J27&lt;&gt;0),"Расхождение","Совпало"))))</x:f>
      </x:c>
      <x:c r="L27" s="8"/>
    </x:row>
    <x:row r="28" ht="25" customHeight="1">
      <x:c r="A28" s="2"/>
      <x:c r="B28" s="2"/>
      <x:c r="C28" s="2"/>
      <x:c r="D28" s="2"/>
      <x:c r="E28" s="2"/>
      <x:c r="F28" s="2"/>
      <x:c r="G28" s="2"/>
      <x:c r="H28" s="26"/>
      <x:c r="I28" s="26"/>
      <x:c r="J28" s="26"/>
      <x:c r="K28" s="2"/>
      <x:c r="L28" s="2"/>
    </x:row>
    <x:row r="29" ht="25" customHeight="1">
      <x:c r="A29" s="27" t="str">
        <x:v>Итог введённых строк</x:v>
      </x:c>
      <x:c r="B29" s="27"/>
      <x:c r="C29" s="27"/>
      <x:c r="D29" s="27"/>
      <x:c r="E29" s="27"/>
      <x:c r="F29" s="27"/>
      <x:c r="G29" s="27"/>
      <x:c r="H29" s="28" t="str">
        <x:f>IF(COUNT(H8:H27)=0,"",SUM(H8:H27))</x:f>
      </x:c>
      <x:c r="I29" s="28" t="str">
        <x:f>IF(COUNT(I8:I27)=0,"",SUM(I8:I27))</x:f>
      </x:c>
      <x:c r="J29" s="28" t="str">
        <x:f>IF(COUNT(H29:I29)&lt;2,"",I29-H29)</x:f>
      </x:c>
      <x:c r="K29" s="27" t="str">
        <x:v>Не акт приёмки</x:v>
      </x:c>
      <x:c r="L29" s="27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5" customHeight="1">
      <x:c r="A32" s="10" t="str">
        <x:v>Отдельная сверка по владельцам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48" customHeight="1">
      <x:c r="A33" s="16" t="str">
        <x:v>Владелец</x:v>
      </x:c>
      <x:c r="B33" s="18" t="str">
        <x:v>Источник, шт.</x:v>
      </x:c>
      <x:c r="C33" s="18" t="str">
        <x:v>Назначение, шт.</x:v>
      </x:c>
      <x:c r="D33" s="17" t="str">
        <x:v>Разница, шт.</x:v>
      </x:c>
      <x:c r="E33" s="2"/>
      <x:c r="F33" s="2"/>
      <x:c r="G33" s="2"/>
      <x:c r="H33" s="2"/>
      <x:c r="I33" s="2"/>
      <x:c r="J33" s="2"/>
      <x:c r="K33" s="2"/>
      <x:c r="L33" s="2"/>
    </x:row>
    <x:row r="34" ht="25" customHeight="1">
      <x:c r="A34" s="19"/>
      <x:c r="B34" s="26" t="str">
        <x:f>IF(A34="","",SUMIFS($H$8:$H$27,$A$8:$A$27,A34))</x:f>
      </x:c>
      <x:c r="C34" s="26" t="str">
        <x:f>IF(A34="","",SUMIFS($I$8:$I$27,$A$8:$A$27,A34))</x:f>
      </x:c>
      <x:c r="D34" s="26" t="str">
        <x:f>IF(A34="","",C34-B34)</x:f>
      </x:c>
      <x:c r="E34" s="2"/>
      <x:c r="F34" s="2"/>
      <x:c r="G34" s="2"/>
      <x:c r="H34" s="2"/>
      <x:c r="I34" s="2"/>
      <x:c r="J34" s="2"/>
      <x:c r="K34" s="2"/>
      <x:c r="L34" s="2"/>
    </x:row>
    <x:row r="35" ht="25" customHeight="1">
      <x:c r="A35" s="19"/>
      <x:c r="B35" s="26" t="str">
        <x:f>IF(A35="","",SUMIFS($H$8:$H$27,$A$8:$A$27,A35))</x:f>
      </x:c>
      <x:c r="C35" s="26" t="str">
        <x:f>IF(A35="","",SUMIFS($I$8:$I$27,$A$8:$A$27,A35))</x:f>
      </x:c>
      <x:c r="D35" s="26" t="str">
        <x:f>IF(A35="","",C35-B35)</x:f>
      </x:c>
      <x:c r="E35" s="2"/>
      <x:c r="F35" s="2"/>
      <x:c r="G35" s="2"/>
      <x:c r="H35" s="2"/>
      <x:c r="I35" s="2"/>
      <x:c r="J35" s="2"/>
      <x:c r="K35" s="2"/>
      <x:c r="L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5" customHeight="1">
      <x:c r="A38" s="2" t="str">
        <x:v>Учебный сбой: 25 = 25, но DEMO-A 20 → 19 и DEMO-B 5 → 6. Компенсирующиеся ошибки блокируют приёмку.</x:v>
      </x:c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5" customHeight="1">
      <x:c r="A39" s="2" t="str">
        <x:v>Для иных единиц и правил доступности подготовьте отдельный согласованный расчёт. Не суммируйте штуки с кг.</x:v>
      </x:c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</x:sheetData>
  <x:conditionalFormatting sqref="K8:K27">
    <x:cfRule type="containsText" dxfId="4" priority="1" operator="containsText" text="Расхождение"/>
    <x:cfRule type="containsText" dxfId="5" priority="2" operator="containsText" text="Не проверено"/>
    <x:cfRule type="containsText" dxfId="6" priority="3" operator="containsText" text="Дубль"/>
    <x:cfRule type="containsText" dxfId="7" priority="4" operator="containsText" text="Заблокировано"/>
  </x:conditionalFormatting>
  <x:dataValidations count="2">
    <x:dataValidation type="list" sqref="F8:F27">
      <x:formula1>"Годный,Карантин,Брак,Блокировка"</x:formula1>
    </x:dataValidation>
    <x:dataValidation type="list" sqref="G8:G27">
      <x:formula1>"шт"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27" hidden="0" customWidth="1"/>
    <x:col min="5" max="5" width="21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20" hidden="0" customWidth="1"/>
    <x:col min="12" max="12" width="4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1" customHeight="1">
      <x:c r="A2" s="4" t="str">
        <x:v>Резервы, доступность и расчёты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7" customHeight="1">
      <x:c r="A3" s="6" t="str">
        <x:v>Пустой рабочий шаблон. Заполняйте жёлтые поля и ссылки на доказательства.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2" t="str">
        <x:v>Резерв привязан к владельцу, складу, варианту и строке заказа. Адресное распределение не придумывается.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48" customHeight="1">
      <x:c r="A7" s="16" t="str">
        <x:v>Владелец</x:v>
      </x:c>
      <x:c r="B7" s="18" t="str">
        <x:v>Склад</x:v>
      </x:c>
      <x:c r="C7" s="18" t="str">
        <x:v>Вариант</x:v>
      </x:c>
      <x:c r="D7" s="18" t="str">
        <x:v>Заказ</x:v>
      </x:c>
      <x:c r="E7" s="18" t="str">
        <x:v>Строка</x:v>
      </x:c>
      <x:c r="F7" s="18" t="str">
        <x:v>Резерв источник</x:v>
      </x:c>
      <x:c r="G7" s="18" t="str">
        <x:v>Резерв назначение</x:v>
      </x:c>
      <x:c r="H7" s="18" t="str">
        <x:v>Разница</x:v>
      </x:c>
      <x:c r="I7" s="18" t="str">
        <x:v>Статус источника</x:v>
      </x:c>
      <x:c r="J7" s="18" t="str">
        <x:v>Статус назначения</x:v>
      </x:c>
      <x:c r="K7" s="18" t="str">
        <x:v>Результат</x:v>
      </x:c>
      <x:c r="L7" s="17" t="str">
        <x:v>Доказательство</x:v>
      </x:c>
    </x:row>
    <x:row r="8" ht="34" customHeight="1">
      <x:c r="A8" s="25"/>
      <x:c r="B8" s="25"/>
      <x:c r="C8" s="25"/>
      <x:c r="D8" s="25"/>
      <x:c r="E8" s="25"/>
      <x:c r="F8" s="20"/>
      <x:c r="G8" s="20"/>
      <x:c r="H8" s="21" t="str">
        <x:f>IF(COUNT(F8:G8)&lt;2,"",G8-F8)</x:f>
      </x:c>
      <x:c r="I8" s="8"/>
      <x:c r="J8" s="8"/>
      <x:c r="K8" s="7" t="str">
        <x:f>IF(COUNTA(A8:G8)=0,"",IF(OR(COUNTA(A8:E8)&lt;5,COUNT(F8:G8)&lt;2,I8="",J8="",L8=""),"Не проверено",IF(OR(H8&lt;&gt;0,I8&lt;&gt;J8,F8&lt;0,G8&lt;0),"Расхождение","Совпало")))</x:f>
      </x:c>
      <x:c r="L8" s="8"/>
    </x:row>
    <x:row r="9" ht="34" customHeight="1">
      <x:c r="A9" s="25"/>
      <x:c r="B9" s="25"/>
      <x:c r="C9" s="25"/>
      <x:c r="D9" s="25"/>
      <x:c r="E9" s="25"/>
      <x:c r="F9" s="20"/>
      <x:c r="G9" s="20"/>
      <x:c r="H9" s="21" t="str">
        <x:f>IF(COUNT(F9:G9)&lt;2,"",G9-F9)</x:f>
      </x:c>
      <x:c r="I9" s="8"/>
      <x:c r="J9" s="8"/>
      <x:c r="K9" s="7" t="str">
        <x:f>IF(COUNTA(A9:G9)=0,"",IF(OR(COUNTA(A9:E9)&lt;5,COUNT(F9:G9)&lt;2,I9="",J9="",L9=""),"Не проверено",IF(OR(H9&lt;&gt;0,I9&lt;&gt;J9,F9&lt;0,G9&lt;0),"Расхождение","Совпало")))</x:f>
      </x:c>
      <x:c r="L9" s="8"/>
    </x:row>
    <x:row r="10" ht="34" customHeight="1">
      <x:c r="A10" s="25"/>
      <x:c r="B10" s="25"/>
      <x:c r="C10" s="25"/>
      <x:c r="D10" s="25"/>
      <x:c r="E10" s="25"/>
      <x:c r="F10" s="20"/>
      <x:c r="G10" s="20"/>
      <x:c r="H10" s="21" t="str">
        <x:f>IF(COUNT(F10:G10)&lt;2,"",G10-F10)</x:f>
      </x:c>
      <x:c r="I10" s="8"/>
      <x:c r="J10" s="8"/>
      <x:c r="K10" s="7" t="str">
        <x:f>IF(COUNTA(A10:G10)=0,"",IF(OR(COUNTA(A10:E10)&lt;5,COUNT(F10:G10)&lt;2,I10="",J10="",L10=""),"Не проверено",IF(OR(H10&lt;&gt;0,I10&lt;&gt;J10,F10&lt;0,G10&lt;0),"Расхождение","Совпало")))</x:f>
      </x:c>
      <x:c r="L10" s="8"/>
    </x:row>
    <x:row r="11" ht="34" customHeight="1">
      <x:c r="A11" s="25"/>
      <x:c r="B11" s="25"/>
      <x:c r="C11" s="25"/>
      <x:c r="D11" s="25"/>
      <x:c r="E11" s="25"/>
      <x:c r="F11" s="20"/>
      <x:c r="G11" s="20"/>
      <x:c r="H11" s="21" t="str">
        <x:f>IF(COUNT(F11:G11)&lt;2,"",G11-F11)</x:f>
      </x:c>
      <x:c r="I11" s="8"/>
      <x:c r="J11" s="8"/>
      <x:c r="K11" s="7" t="str">
        <x:f>IF(COUNTA(A11:G11)=0,"",IF(OR(COUNTA(A11:E11)&lt;5,COUNT(F11:G11)&lt;2,I11="",J11="",L11=""),"Не проверено",IF(OR(H11&lt;&gt;0,I11&lt;&gt;J11,F11&lt;0,G11&lt;0),"Расхождение","Совпало")))</x:f>
      </x:c>
      <x:c r="L11" s="8"/>
    </x:row>
    <x:row r="12" ht="34" customHeight="1">
      <x:c r="A12" s="25"/>
      <x:c r="B12" s="25"/>
      <x:c r="C12" s="25"/>
      <x:c r="D12" s="25"/>
      <x:c r="E12" s="25"/>
      <x:c r="F12" s="20"/>
      <x:c r="G12" s="20"/>
      <x:c r="H12" s="21" t="str">
        <x:f>IF(COUNT(F12:G12)&lt;2,"",G12-F12)</x:f>
      </x:c>
      <x:c r="I12" s="8"/>
      <x:c r="J12" s="8"/>
      <x:c r="K12" s="7" t="str">
        <x:f>IF(COUNTA(A12:G12)=0,"",IF(OR(COUNTA(A12:E12)&lt;5,COUNT(F12:G12)&lt;2,I12="",J12="",L12=""),"Не проверено",IF(OR(H12&lt;&gt;0,I12&lt;&gt;J12,F12&lt;0,G12&lt;0),"Расхождение","Совпало")))</x:f>
      </x:c>
      <x:c r="L12" s="8"/>
    </x:row>
    <x:row r="13" ht="34" customHeight="1">
      <x:c r="A13" s="25"/>
      <x:c r="B13" s="25"/>
      <x:c r="C13" s="25"/>
      <x:c r="D13" s="25"/>
      <x:c r="E13" s="25"/>
      <x:c r="F13" s="20"/>
      <x:c r="G13" s="20"/>
      <x:c r="H13" s="21" t="str">
        <x:f>IF(COUNT(F13:G13)&lt;2,"",G13-F13)</x:f>
      </x:c>
      <x:c r="I13" s="8"/>
      <x:c r="J13" s="8"/>
      <x:c r="K13" s="7" t="str">
        <x:f>IF(COUNTA(A13:G13)=0,"",IF(OR(COUNTA(A13:E13)&lt;5,COUNT(F13:G13)&lt;2,I13="",J13="",L13=""),"Не проверено",IF(OR(H13&lt;&gt;0,I13&lt;&gt;J13,F13&lt;0,G13&lt;0),"Расхождение","Совпало")))</x:f>
      </x:c>
      <x:c r="L13" s="8"/>
    </x:row>
    <x:row r="14" ht="34" customHeight="1">
      <x:c r="A14" s="25"/>
      <x:c r="B14" s="25"/>
      <x:c r="C14" s="25"/>
      <x:c r="D14" s="25"/>
      <x:c r="E14" s="25"/>
      <x:c r="F14" s="20"/>
      <x:c r="G14" s="20"/>
      <x:c r="H14" s="21" t="str">
        <x:f>IF(COUNT(F14:G14)&lt;2,"",G14-F14)</x:f>
      </x:c>
      <x:c r="I14" s="8"/>
      <x:c r="J14" s="8"/>
      <x:c r="K14" s="7" t="str">
        <x:f>IF(COUNTA(A14:G14)=0,"",IF(OR(COUNTA(A14:E14)&lt;5,COUNT(F14:G14)&lt;2,I14="",J14="",L14=""),"Не проверено",IF(OR(H14&lt;&gt;0,I14&lt;&gt;J14,F14&lt;0,G14&lt;0),"Расхождение","Совпало")))</x:f>
      </x:c>
      <x:c r="L14" s="8"/>
    </x:row>
    <x:row r="15" ht="34" customHeight="1">
      <x:c r="A15" s="25"/>
      <x:c r="B15" s="25"/>
      <x:c r="C15" s="25"/>
      <x:c r="D15" s="25"/>
      <x:c r="E15" s="25"/>
      <x:c r="F15" s="20"/>
      <x:c r="G15" s="20"/>
      <x:c r="H15" s="21" t="str">
        <x:f>IF(COUNT(F15:G15)&lt;2,"",G15-F15)</x:f>
      </x:c>
      <x:c r="I15" s="8"/>
      <x:c r="J15" s="8"/>
      <x:c r="K15" s="7" t="str">
        <x:f>IF(COUNTA(A15:G15)=0,"",IF(OR(COUNTA(A15:E15)&lt;5,COUNT(F15:G15)&lt;2,I15="",J15="",L15=""),"Не проверено",IF(OR(H15&lt;&gt;0,I15&lt;&gt;J15,F15&lt;0,G15&lt;0),"Расхождение","Совпало")))</x:f>
      </x:c>
      <x:c r="L15" s="8"/>
    </x:row>
    <x:row r="16" ht="34" customHeight="1">
      <x:c r="A16" s="25"/>
      <x:c r="B16" s="25"/>
      <x:c r="C16" s="25"/>
      <x:c r="D16" s="25"/>
      <x:c r="E16" s="25"/>
      <x:c r="F16" s="20"/>
      <x:c r="G16" s="20"/>
      <x:c r="H16" s="21" t="str">
        <x:f>IF(COUNT(F16:G16)&lt;2,"",G16-F16)</x:f>
      </x:c>
      <x:c r="I16" s="8"/>
      <x:c r="J16" s="8"/>
      <x:c r="K16" s="7" t="str">
        <x:f>IF(COUNTA(A16:G16)=0,"",IF(OR(COUNTA(A16:E16)&lt;5,COUNT(F16:G16)&lt;2,I16="",J16="",L16=""),"Не проверено",IF(OR(H16&lt;&gt;0,I16&lt;&gt;J16,F16&lt;0,G16&lt;0),"Расхождение","Совпало")))</x:f>
      </x:c>
      <x:c r="L16" s="8"/>
    </x:row>
    <x:row r="17" ht="34" customHeight="1">
      <x:c r="A17" s="25"/>
      <x:c r="B17" s="25"/>
      <x:c r="C17" s="25"/>
      <x:c r="D17" s="25"/>
      <x:c r="E17" s="25"/>
      <x:c r="F17" s="20"/>
      <x:c r="G17" s="20"/>
      <x:c r="H17" s="21" t="str">
        <x:f>IF(COUNT(F17:G17)&lt;2,"",G17-F17)</x:f>
      </x:c>
      <x:c r="I17" s="8"/>
      <x:c r="J17" s="8"/>
      <x:c r="K17" s="7" t="str">
        <x:f>IF(COUNTA(A17:G17)=0,"",IF(OR(COUNTA(A17:E17)&lt;5,COUNT(F17:G17)&lt;2,I17="",J17="",L17=""),"Не проверено",IF(OR(H17&lt;&gt;0,I17&lt;&gt;J17,F17&lt;0,G17&lt;0),"Расхождение","Совпало")))</x:f>
      </x:c>
      <x:c r="L17" s="8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25" customHeight="1">
      <x:c r="A19" s="10" t="str">
        <x:v>Доступность по введённым строкам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48" customHeight="1">
      <x:c r="A20" s="16" t="str">
        <x:v>Владелец</x:v>
      </x:c>
      <x:c r="B20" s="18" t="str">
        <x:v>Склад</x:v>
      </x:c>
      <x:c r="C20" s="18" t="str">
        <x:v>Вариант</x:v>
      </x:c>
      <x:c r="D20" s="18" t="str">
        <x:v>Годных источник</x:v>
      </x:c>
      <x:c r="E20" s="18" t="str">
        <x:v>Годных назначение</x:v>
      </x:c>
      <x:c r="F20" s="18" t="str">
        <x:v>Резерв источник</x:v>
      </x:c>
      <x:c r="G20" s="18" t="str">
        <x:v>Резерв назначение</x:v>
      </x:c>
      <x:c r="H20" s="18" t="str">
        <x:v>Доступно источник</x:v>
      </x:c>
      <x:c r="I20" s="18" t="str">
        <x:v>Доступно назначение</x:v>
      </x:c>
      <x:c r="J20" s="18" t="str">
        <x:v>Разница</x:v>
      </x:c>
      <x:c r="K20" s="18" t="str">
        <x:v>Условие</x:v>
      </x:c>
      <x:c r="L20" s="17" t="str">
        <x:v>Основание</x:v>
      </x:c>
    </x:row>
    <x:row r="21" ht="34" customHeight="1">
      <x:c r="A21" s="8"/>
      <x:c r="B21" s="8"/>
      <x:c r="C21" s="8"/>
      <x:c r="D21" s="21" t="str">
        <x:f>IF(COUNTA(A21:C21)&lt;3,"",IF(OR(COUNT('Охват'!B12,'Охват'!D12)&lt;2,COUNT('Остатки'!$H$8:$H$27)&lt;&gt;('Охват'!B12-'Охват'!D12),COUNTIFS('Остатки'!$A$8:$A$27,A21,'Остатки'!$B$8:$B$27,B21,'Остатки'!$C$8:$C$27,C21)=0),"Нет данных",SUMIFS('Остатки'!$H$8:$H$27,'Остатки'!$A$8:$A$27,A21,'Остатки'!$B$8:$B$27,B21,'Остатки'!$C$8:$C$27,C21,'Остатки'!$F$8:$F$27,"Годный")))</x:f>
      </x:c>
      <x:c r="E21" s="21" t="str">
        <x:f>IF(COUNTA(A21:C21)&lt;3,"",IF(OR(COUNT('Охват'!B12,'Охват'!D12)&lt;2,COUNT('Остатки'!$I$8:$I$27)&lt;&gt;('Охват'!B12-'Охват'!D12),COUNTIFS('Остатки'!$A$8:$A$27,A21,'Остатки'!$B$8:$B$27,B21,'Остатки'!$C$8:$C$27,C21)=0),"Нет данных",SUMIFS('Остатки'!$I$8:$I$27,'Остатки'!$A$8:$A$27,A21,'Остатки'!$B$8:$B$27,B21,'Остатки'!$C$8:$C$27,C21,'Остатки'!$F$8:$F$27,"Годный")))</x:f>
      </x:c>
      <x:c r="F21" s="21" t="str">
        <x:f>IF(COUNTA(A21:C21)&lt;3,"",IF(OR(COUNT('Охват'!B13,'Охват'!D13)&lt;2,COUNT($F$8:$F$17)&lt;&gt;('Охват'!B13-'Охват'!D13)),"Нет данных",SUMIFS($F$8:$F$17,$A$8:$A$17,A21,$B$8:$B$17,B21,$C$8:$C$17,C21)))</x:f>
      </x:c>
      <x:c r="G21" s="21" t="str">
        <x:f>IF(COUNTA(A21:C21)&lt;3,"",IF(OR(COUNT('Охват'!B13,'Охват'!D13)&lt;2,COUNT($G$8:$G$17)&lt;&gt;('Охват'!B13-'Охват'!D13)),"Нет данных",SUMIFS($G$8:$G$17,$A$8:$A$17,A21,$B$8:$B$17,B21,$C$8:$C$17,C21)))</x:f>
      </x:c>
      <x:c r="H21" s="21" t="str">
        <x:f>IF(COUNT(D21,F21)&lt;2,"",D21-F21)</x:f>
      </x:c>
      <x:c r="I21" s="21" t="str">
        <x:f>IF(COUNT(E21,G21)&lt;2,"",E21-G21)</x:f>
      </x:c>
      <x:c r="J21" s="21" t="str">
        <x:f>IF(COUNT(H21:I21)&lt;2,"",I21-H21)</x:f>
      </x:c>
      <x:c r="K21" s="8"/>
      <x:c r="L21" s="8"/>
    </x:row>
    <x:row r="22" ht="34" customHeight="1">
      <x:c r="A22" s="8"/>
      <x:c r="B22" s="8"/>
      <x:c r="C22" s="8"/>
      <x:c r="D22" s="21" t="str">
        <x:f>IF(COUNTA(A22:C22)&lt;3,"",IF(OR(COUNT('Охват'!B12,'Охват'!D12)&lt;2,COUNT('Остатки'!$H$8:$H$27)&lt;&gt;('Охват'!B12-'Охват'!D12),COUNTIFS('Остатки'!$A$8:$A$27,A22,'Остатки'!$B$8:$B$27,B22,'Остатки'!$C$8:$C$27,C22)=0),"Нет данных",SUMIFS('Остатки'!$H$8:$H$27,'Остатки'!$A$8:$A$27,A22,'Остатки'!$B$8:$B$27,B22,'Остатки'!$C$8:$C$27,C22,'Остатки'!$F$8:$F$27,"Годный")))</x:f>
      </x:c>
      <x:c r="E22" s="21" t="str">
        <x:f>IF(COUNTA(A22:C22)&lt;3,"",IF(OR(COUNT('Охват'!B12,'Охват'!D12)&lt;2,COUNT('Остатки'!$I$8:$I$27)&lt;&gt;('Охват'!B12-'Охват'!D12),COUNTIFS('Остатки'!$A$8:$A$27,A22,'Остатки'!$B$8:$B$27,B22,'Остатки'!$C$8:$C$27,C22)=0),"Нет данных",SUMIFS('Остатки'!$I$8:$I$27,'Остатки'!$A$8:$A$27,A22,'Остатки'!$B$8:$B$27,B22,'Остатки'!$C$8:$C$27,C22,'Остатки'!$F$8:$F$27,"Годный")))</x:f>
      </x:c>
      <x:c r="F22" s="21" t="str">
        <x:f>IF(COUNTA(A22:C22)&lt;3,"",IF(OR(COUNT('Охват'!B13,'Охват'!D13)&lt;2,COUNT($F$8:$F$17)&lt;&gt;('Охват'!B13-'Охват'!D13)),"Нет данных",SUMIFS($F$8:$F$17,$A$8:$A$17,A22,$B$8:$B$17,B22,$C$8:$C$17,C22)))</x:f>
      </x:c>
      <x:c r="G22" s="21" t="str">
        <x:f>IF(COUNTA(A22:C22)&lt;3,"",IF(OR(COUNT('Охват'!B13,'Охват'!D13)&lt;2,COUNT($G$8:$G$17)&lt;&gt;('Охват'!B13-'Охват'!D13)),"Нет данных",SUMIFS($G$8:$G$17,$A$8:$A$17,A22,$B$8:$B$17,B22,$C$8:$C$17,C22)))</x:f>
      </x:c>
      <x:c r="H22" s="21" t="str">
        <x:f>IF(COUNT(D22,F22)&lt;2,"",D22-F22)</x:f>
      </x:c>
      <x:c r="I22" s="21" t="str">
        <x:f>IF(COUNT(E22,G22)&lt;2,"",E22-G22)</x:f>
      </x:c>
      <x:c r="J22" s="21" t="str">
        <x:f>IF(COUNT(H22:I22)&lt;2,"",I22-H22)</x:f>
      </x:c>
      <x:c r="K22" s="8"/>
      <x:c r="L22" s="8"/>
    </x:row>
    <x:row r="23" ht="34" customHeight="1">
      <x:c r="A23" s="8"/>
      <x:c r="B23" s="8"/>
      <x:c r="C23" s="8"/>
      <x:c r="D23" s="21" t="str">
        <x:f>IF(COUNTA(A23:C23)&lt;3,"",IF(OR(COUNT('Охват'!B12,'Охват'!D12)&lt;2,COUNT('Остатки'!$H$8:$H$27)&lt;&gt;('Охват'!B12-'Охват'!D12),COUNTIFS('Остатки'!$A$8:$A$27,A23,'Остатки'!$B$8:$B$27,B23,'Остатки'!$C$8:$C$27,C23)=0),"Нет данных",SUMIFS('Остатки'!$H$8:$H$27,'Остатки'!$A$8:$A$27,A23,'Остатки'!$B$8:$B$27,B23,'Остатки'!$C$8:$C$27,C23,'Остатки'!$F$8:$F$27,"Годный")))</x:f>
      </x:c>
      <x:c r="E23" s="21" t="str">
        <x:f>IF(COUNTA(A23:C23)&lt;3,"",IF(OR(COUNT('Охват'!B12,'Охват'!D12)&lt;2,COUNT('Остатки'!$I$8:$I$27)&lt;&gt;('Охват'!B12-'Охват'!D12),COUNTIFS('Остатки'!$A$8:$A$27,A23,'Остатки'!$B$8:$B$27,B23,'Остатки'!$C$8:$C$27,C23)=0),"Нет данных",SUMIFS('Остатки'!$I$8:$I$27,'Остатки'!$A$8:$A$27,A23,'Остатки'!$B$8:$B$27,B23,'Остатки'!$C$8:$C$27,C23,'Остатки'!$F$8:$F$27,"Годный")))</x:f>
      </x:c>
      <x:c r="F23" s="21" t="str">
        <x:f>IF(COUNTA(A23:C23)&lt;3,"",IF(OR(COUNT('Охват'!B13,'Охват'!D13)&lt;2,COUNT($F$8:$F$17)&lt;&gt;('Охват'!B13-'Охват'!D13)),"Нет данных",SUMIFS($F$8:$F$17,$A$8:$A$17,A23,$B$8:$B$17,B23,$C$8:$C$17,C23)))</x:f>
      </x:c>
      <x:c r="G23" s="21" t="str">
        <x:f>IF(COUNTA(A23:C23)&lt;3,"",IF(OR(COUNT('Охват'!B13,'Охват'!D13)&lt;2,COUNT($G$8:$G$17)&lt;&gt;('Охват'!B13-'Охват'!D13)),"Нет данных",SUMIFS($G$8:$G$17,$A$8:$A$17,A23,$B$8:$B$17,B23,$C$8:$C$17,C23)))</x:f>
      </x:c>
      <x:c r="H23" s="21" t="str">
        <x:f>IF(COUNT(D23,F23)&lt;2,"",D23-F23)</x:f>
      </x:c>
      <x:c r="I23" s="21" t="str">
        <x:f>IF(COUNT(E23,G23)&lt;2,"",E23-G23)</x:f>
      </x:c>
      <x:c r="J23" s="21" t="str">
        <x:f>IF(COUNT(H23:I23)&lt;2,"",I23-H23)</x:f>
      </x:c>
      <x:c r="K23" s="8"/>
      <x:c r="L23" s="8"/>
    </x:row>
    <x:row r="24" ht="34" customHeight="1">
      <x:c r="A24" s="8"/>
      <x:c r="B24" s="8"/>
      <x:c r="C24" s="8"/>
      <x:c r="D24" s="21" t="str">
        <x:f>IF(COUNTA(A24:C24)&lt;3,"",IF(OR(COUNT('Охват'!B12,'Охват'!D12)&lt;2,COUNT('Остатки'!$H$8:$H$27)&lt;&gt;('Охват'!B12-'Охват'!D12),COUNTIFS('Остатки'!$A$8:$A$27,A24,'Остатки'!$B$8:$B$27,B24,'Остатки'!$C$8:$C$27,C24)=0),"Нет данных",SUMIFS('Остатки'!$H$8:$H$27,'Остатки'!$A$8:$A$27,A24,'Остатки'!$B$8:$B$27,B24,'Остатки'!$C$8:$C$27,C24,'Остатки'!$F$8:$F$27,"Годный")))</x:f>
      </x:c>
      <x:c r="E24" s="21" t="str">
        <x:f>IF(COUNTA(A24:C24)&lt;3,"",IF(OR(COUNT('Охват'!B12,'Охват'!D12)&lt;2,COUNT('Остатки'!$I$8:$I$27)&lt;&gt;('Охват'!B12-'Охват'!D12),COUNTIFS('Остатки'!$A$8:$A$27,A24,'Остатки'!$B$8:$B$27,B24,'Остатки'!$C$8:$C$27,C24)=0),"Нет данных",SUMIFS('Остатки'!$I$8:$I$27,'Остатки'!$A$8:$A$27,A24,'Остатки'!$B$8:$B$27,B24,'Остатки'!$C$8:$C$27,C24,'Остатки'!$F$8:$F$27,"Годный")))</x:f>
      </x:c>
      <x:c r="F24" s="21" t="str">
        <x:f>IF(COUNTA(A24:C24)&lt;3,"",IF(OR(COUNT('Охват'!B13,'Охват'!D13)&lt;2,COUNT($F$8:$F$17)&lt;&gt;('Охват'!B13-'Охват'!D13)),"Нет данных",SUMIFS($F$8:$F$17,$A$8:$A$17,A24,$B$8:$B$17,B24,$C$8:$C$17,C24)))</x:f>
      </x:c>
      <x:c r="G24" s="21" t="str">
        <x:f>IF(COUNTA(A24:C24)&lt;3,"",IF(OR(COUNT('Охват'!B13,'Охват'!D13)&lt;2,COUNT($G$8:$G$17)&lt;&gt;('Охват'!B13-'Охват'!D13)),"Нет данных",SUMIFS($G$8:$G$17,$A$8:$A$17,A24,$B$8:$B$17,B24,$C$8:$C$17,C24)))</x:f>
      </x:c>
      <x:c r="H24" s="21" t="str">
        <x:f>IF(COUNT(D24,F24)&lt;2,"",D24-F24)</x:f>
      </x:c>
      <x:c r="I24" s="21" t="str">
        <x:f>IF(COUNT(E24,G24)&lt;2,"",E24-G24)</x:f>
      </x:c>
      <x:c r="J24" s="21" t="str">
        <x:f>IF(COUNT(H24:I24)&lt;2,"",I24-H24)</x:f>
      </x:c>
      <x:c r="K24" s="8"/>
      <x:c r="L24" s="8"/>
    </x:row>
    <x:row r="25" ht="34" customHeight="1">
      <x:c r="A25" s="8"/>
      <x:c r="B25" s="8"/>
      <x:c r="C25" s="8"/>
      <x:c r="D25" s="21" t="str">
        <x:f>IF(COUNTA(A25:C25)&lt;3,"",IF(OR(COUNT('Охват'!B12,'Охват'!D12)&lt;2,COUNT('Остатки'!$H$8:$H$27)&lt;&gt;('Охват'!B12-'Охват'!D12),COUNTIFS('Остатки'!$A$8:$A$27,A25,'Остатки'!$B$8:$B$27,B25,'Остатки'!$C$8:$C$27,C25)=0),"Нет данных",SUMIFS('Остатки'!$H$8:$H$27,'Остатки'!$A$8:$A$27,A25,'Остатки'!$B$8:$B$27,B25,'Остатки'!$C$8:$C$27,C25,'Остатки'!$F$8:$F$27,"Годный")))</x:f>
      </x:c>
      <x:c r="E25" s="21" t="str">
        <x:f>IF(COUNTA(A25:C25)&lt;3,"",IF(OR(COUNT('Охват'!B12,'Охват'!D12)&lt;2,COUNT('Остатки'!$I$8:$I$27)&lt;&gt;('Охват'!B12-'Охват'!D12),COUNTIFS('Остатки'!$A$8:$A$27,A25,'Остатки'!$B$8:$B$27,B25,'Остатки'!$C$8:$C$27,C25)=0),"Нет данных",SUMIFS('Остатки'!$I$8:$I$27,'Остатки'!$A$8:$A$27,A25,'Остатки'!$B$8:$B$27,B25,'Остатки'!$C$8:$C$27,C25,'Остатки'!$F$8:$F$27,"Годный")))</x:f>
      </x:c>
      <x:c r="F25" s="21" t="str">
        <x:f>IF(COUNTA(A25:C25)&lt;3,"",IF(OR(COUNT('Охват'!B13,'Охват'!D13)&lt;2,COUNT($F$8:$F$17)&lt;&gt;('Охват'!B13-'Охват'!D13)),"Нет данных",SUMIFS($F$8:$F$17,$A$8:$A$17,A25,$B$8:$B$17,B25,$C$8:$C$17,C25)))</x:f>
      </x:c>
      <x:c r="G25" s="21" t="str">
        <x:f>IF(COUNTA(A25:C25)&lt;3,"",IF(OR(COUNT('Охват'!B13,'Охват'!D13)&lt;2,COUNT($G$8:$G$17)&lt;&gt;('Охват'!B13-'Охват'!D13)),"Нет данных",SUMIFS($G$8:$G$17,$A$8:$A$17,A25,$B$8:$B$17,B25,$C$8:$C$17,C25)))</x:f>
      </x:c>
      <x:c r="H25" s="21" t="str">
        <x:f>IF(COUNT(D25,F25)&lt;2,"",D25-F25)</x:f>
      </x:c>
      <x:c r="I25" s="21" t="str">
        <x:f>IF(COUNT(E25,G25)&lt;2,"",E25-G25)</x:f>
      </x:c>
      <x:c r="J25" s="21" t="str">
        <x:f>IF(COUNT(H25:I25)&lt;2,"",I25-H25)</x:f>
      </x:c>
      <x:c r="K25" s="8"/>
      <x:c r="L25" s="8"/>
    </x:row>
    <x:row r="26" ht="34" customHeight="1">
      <x:c r="A26" s="8"/>
      <x:c r="B26" s="8"/>
      <x:c r="C26" s="8"/>
      <x:c r="D26" s="21" t="str">
        <x:f>IF(COUNTA(A26:C26)&lt;3,"",IF(OR(COUNT('Охват'!B12,'Охват'!D12)&lt;2,COUNT('Остатки'!$H$8:$H$27)&lt;&gt;('Охват'!B12-'Охват'!D12),COUNTIFS('Остатки'!$A$8:$A$27,A26,'Остатки'!$B$8:$B$27,B26,'Остатки'!$C$8:$C$27,C26)=0),"Нет данных",SUMIFS('Остатки'!$H$8:$H$27,'Остатки'!$A$8:$A$27,A26,'Остатки'!$B$8:$B$27,B26,'Остатки'!$C$8:$C$27,C26,'Остатки'!$F$8:$F$27,"Годный")))</x:f>
      </x:c>
      <x:c r="E26" s="21" t="str">
        <x:f>IF(COUNTA(A26:C26)&lt;3,"",IF(OR(COUNT('Охват'!B12,'Охват'!D12)&lt;2,COUNT('Остатки'!$I$8:$I$27)&lt;&gt;('Охват'!B12-'Охват'!D12),COUNTIFS('Остатки'!$A$8:$A$27,A26,'Остатки'!$B$8:$B$27,B26,'Остатки'!$C$8:$C$27,C26)=0),"Нет данных",SUMIFS('Остатки'!$I$8:$I$27,'Остатки'!$A$8:$A$27,A26,'Остатки'!$B$8:$B$27,B26,'Остатки'!$C$8:$C$27,C26,'Остатки'!$F$8:$F$27,"Годный")))</x:f>
      </x:c>
      <x:c r="F26" s="21" t="str">
        <x:f>IF(COUNTA(A26:C26)&lt;3,"",IF(OR(COUNT('Охват'!B13,'Охват'!D13)&lt;2,COUNT($F$8:$F$17)&lt;&gt;('Охват'!B13-'Охват'!D13)),"Нет данных",SUMIFS($F$8:$F$17,$A$8:$A$17,A26,$B$8:$B$17,B26,$C$8:$C$17,C26)))</x:f>
      </x:c>
      <x:c r="G26" s="21" t="str">
        <x:f>IF(COUNTA(A26:C26)&lt;3,"",IF(OR(COUNT('Охват'!B13,'Охват'!D13)&lt;2,COUNT($G$8:$G$17)&lt;&gt;('Охват'!B13-'Охват'!D13)),"Нет данных",SUMIFS($G$8:$G$17,$A$8:$A$17,A26,$B$8:$B$17,B26,$C$8:$C$17,C26)))</x:f>
      </x:c>
      <x:c r="H26" s="21" t="str">
        <x:f>IF(COUNT(D26,F26)&lt;2,"",D26-F26)</x:f>
      </x:c>
      <x:c r="I26" s="21" t="str">
        <x:f>IF(COUNT(E26,G26)&lt;2,"",E26-G26)</x:f>
      </x:c>
      <x:c r="J26" s="21" t="str">
        <x:f>IF(COUNT(H26:I26)&lt;2,"",I26-H26)</x:f>
      </x:c>
      <x:c r="K26" s="8"/>
      <x:c r="L26" s="8"/>
    </x:row>
    <x:row r="27" ht="34" customHeight="1">
      <x:c r="A27" s="8"/>
      <x:c r="B27" s="8"/>
      <x:c r="C27" s="8"/>
      <x:c r="D27" s="21" t="str">
        <x:f>IF(COUNTA(A27:C27)&lt;3,"",IF(OR(COUNT('Охват'!B12,'Охват'!D12)&lt;2,COUNT('Остатки'!$H$8:$H$27)&lt;&gt;('Охват'!B12-'Охват'!D12),COUNTIFS('Остатки'!$A$8:$A$27,A27,'Остатки'!$B$8:$B$27,B27,'Остатки'!$C$8:$C$27,C27)=0),"Нет данных",SUMIFS('Остатки'!$H$8:$H$27,'Остатки'!$A$8:$A$27,A27,'Остатки'!$B$8:$B$27,B27,'Остатки'!$C$8:$C$27,C27,'Остатки'!$F$8:$F$27,"Годный")))</x:f>
      </x:c>
      <x:c r="E27" s="21" t="str">
        <x:f>IF(COUNTA(A27:C27)&lt;3,"",IF(OR(COUNT('Охват'!B12,'Охват'!D12)&lt;2,COUNT('Остатки'!$I$8:$I$27)&lt;&gt;('Охват'!B12-'Охват'!D12),COUNTIFS('Остатки'!$A$8:$A$27,A27,'Остатки'!$B$8:$B$27,B27,'Остатки'!$C$8:$C$27,C27)=0),"Нет данных",SUMIFS('Остатки'!$I$8:$I$27,'Остатки'!$A$8:$A$27,A27,'Остатки'!$B$8:$B$27,B27,'Остатки'!$C$8:$C$27,C27,'Остатки'!$F$8:$F$27,"Годный")))</x:f>
      </x:c>
      <x:c r="F27" s="21" t="str">
        <x:f>IF(COUNTA(A27:C27)&lt;3,"",IF(OR(COUNT('Охват'!B13,'Охват'!D13)&lt;2,COUNT($F$8:$F$17)&lt;&gt;('Охват'!B13-'Охват'!D13)),"Нет данных",SUMIFS($F$8:$F$17,$A$8:$A$17,A27,$B$8:$B$17,B27,$C$8:$C$17,C27)))</x:f>
      </x:c>
      <x:c r="G27" s="21" t="str">
        <x:f>IF(COUNTA(A27:C27)&lt;3,"",IF(OR(COUNT('Охват'!B13,'Охват'!D13)&lt;2,COUNT($G$8:$G$17)&lt;&gt;('Охват'!B13-'Охват'!D13)),"Нет данных",SUMIFS($G$8:$G$17,$A$8:$A$17,A27,$B$8:$B$17,B27,$C$8:$C$17,C27)))</x:f>
      </x:c>
      <x:c r="H27" s="21" t="str">
        <x:f>IF(COUNT(D27,F27)&lt;2,"",D27-F27)</x:f>
      </x:c>
      <x:c r="I27" s="21" t="str">
        <x:f>IF(COUNT(E27,G27)&lt;2,"",E27-G27)</x:f>
      </x:c>
      <x:c r="J27" s="21" t="str">
        <x:f>IF(COUNT(H27:I27)&lt;2,"",I27-H27)</x:f>
      </x:c>
      <x:c r="K27" s="8"/>
      <x:c r="L27" s="8"/>
    </x:row>
    <x:row r="28" ht="34" customHeight="1">
      <x:c r="A28" s="8"/>
      <x:c r="B28" s="8"/>
      <x:c r="C28" s="8"/>
      <x:c r="D28" s="21" t="str">
        <x:f>IF(COUNTA(A28:C28)&lt;3,"",IF(OR(COUNT('Охват'!B12,'Охват'!D12)&lt;2,COUNT('Остатки'!$H$8:$H$27)&lt;&gt;('Охват'!B12-'Охват'!D12),COUNTIFS('Остатки'!$A$8:$A$27,A28,'Остатки'!$B$8:$B$27,B28,'Остатки'!$C$8:$C$27,C28)=0),"Нет данных",SUMIFS('Остатки'!$H$8:$H$27,'Остатки'!$A$8:$A$27,A28,'Остатки'!$B$8:$B$27,B28,'Остатки'!$C$8:$C$27,C28,'Остатки'!$F$8:$F$27,"Годный")))</x:f>
      </x:c>
      <x:c r="E28" s="21" t="str">
        <x:f>IF(COUNTA(A28:C28)&lt;3,"",IF(OR(COUNT('Охват'!B12,'Охват'!D12)&lt;2,COUNT('Остатки'!$I$8:$I$27)&lt;&gt;('Охват'!B12-'Охват'!D12),COUNTIFS('Остатки'!$A$8:$A$27,A28,'Остатки'!$B$8:$B$27,B28,'Остатки'!$C$8:$C$27,C28)=0),"Нет данных",SUMIFS('Остатки'!$I$8:$I$27,'Остатки'!$A$8:$A$27,A28,'Остатки'!$B$8:$B$27,B28,'Остатки'!$C$8:$C$27,C28,'Остатки'!$F$8:$F$27,"Годный")))</x:f>
      </x:c>
      <x:c r="F28" s="21" t="str">
        <x:f>IF(COUNTA(A28:C28)&lt;3,"",IF(OR(COUNT('Охват'!B13,'Охват'!D13)&lt;2,COUNT($F$8:$F$17)&lt;&gt;('Охват'!B13-'Охват'!D13)),"Нет данных",SUMIFS($F$8:$F$17,$A$8:$A$17,A28,$B$8:$B$17,B28,$C$8:$C$17,C28)))</x:f>
      </x:c>
      <x:c r="G28" s="21" t="str">
        <x:f>IF(COUNTA(A28:C28)&lt;3,"",IF(OR(COUNT('Охват'!B13,'Охват'!D13)&lt;2,COUNT($G$8:$G$17)&lt;&gt;('Охват'!B13-'Охват'!D13)),"Нет данных",SUMIFS($G$8:$G$17,$A$8:$A$17,A28,$B$8:$B$17,B28,$C$8:$C$17,C28)))</x:f>
      </x:c>
      <x:c r="H28" s="21" t="str">
        <x:f>IF(COUNT(D28,F28)&lt;2,"",D28-F28)</x:f>
      </x:c>
      <x:c r="I28" s="21" t="str">
        <x:f>IF(COUNT(E28,G28)&lt;2,"",E28-G28)</x:f>
      </x:c>
      <x:c r="J28" s="21" t="str">
        <x:f>IF(COUNT(H28:I28)&lt;2,"",I28-H28)</x:f>
      </x:c>
      <x:c r="K28" s="8"/>
      <x:c r="L28" s="8"/>
    </x:row>
    <x:row r="29" ht="34" customHeight="1">
      <x:c r="A29" s="8"/>
      <x:c r="B29" s="8"/>
      <x:c r="C29" s="8"/>
      <x:c r="D29" s="21" t="str">
        <x:f>IF(COUNTA(A29:C29)&lt;3,"",IF(OR(COUNT('Охват'!B12,'Охват'!D12)&lt;2,COUNT('Остатки'!$H$8:$H$27)&lt;&gt;('Охват'!B12-'Охват'!D12),COUNTIFS('Остатки'!$A$8:$A$27,A29,'Остатки'!$B$8:$B$27,B29,'Остатки'!$C$8:$C$27,C29)=0),"Нет данных",SUMIFS('Остатки'!$H$8:$H$27,'Остатки'!$A$8:$A$27,A29,'Остатки'!$B$8:$B$27,B29,'Остатки'!$C$8:$C$27,C29,'Остатки'!$F$8:$F$27,"Годный")))</x:f>
      </x:c>
      <x:c r="E29" s="21" t="str">
        <x:f>IF(COUNTA(A29:C29)&lt;3,"",IF(OR(COUNT('Охват'!B12,'Охват'!D12)&lt;2,COUNT('Остатки'!$I$8:$I$27)&lt;&gt;('Охват'!B12-'Охват'!D12),COUNTIFS('Остатки'!$A$8:$A$27,A29,'Остатки'!$B$8:$B$27,B29,'Остатки'!$C$8:$C$27,C29)=0),"Нет данных",SUMIFS('Остатки'!$I$8:$I$27,'Остатки'!$A$8:$A$27,A29,'Остатки'!$B$8:$B$27,B29,'Остатки'!$C$8:$C$27,C29,'Остатки'!$F$8:$F$27,"Годный")))</x:f>
      </x:c>
      <x:c r="F29" s="21" t="str">
        <x:f>IF(COUNTA(A29:C29)&lt;3,"",IF(OR(COUNT('Охват'!B13,'Охват'!D13)&lt;2,COUNT($F$8:$F$17)&lt;&gt;('Охват'!B13-'Охват'!D13)),"Нет данных",SUMIFS($F$8:$F$17,$A$8:$A$17,A29,$B$8:$B$17,B29,$C$8:$C$17,C29)))</x:f>
      </x:c>
      <x:c r="G29" s="21" t="str">
        <x:f>IF(COUNTA(A29:C29)&lt;3,"",IF(OR(COUNT('Охват'!B13,'Охват'!D13)&lt;2,COUNT($G$8:$G$17)&lt;&gt;('Охват'!B13-'Охват'!D13)),"Нет данных",SUMIFS($G$8:$G$17,$A$8:$A$17,A29,$B$8:$B$17,B29,$C$8:$C$17,C29)))</x:f>
      </x:c>
      <x:c r="H29" s="21" t="str">
        <x:f>IF(COUNT(D29,F29)&lt;2,"",D29-F29)</x:f>
      </x:c>
      <x:c r="I29" s="21" t="str">
        <x:f>IF(COUNT(E29,G29)&lt;2,"",E29-G29)</x:f>
      </x:c>
      <x:c r="J29" s="21" t="str">
        <x:f>IF(COUNT(H29:I29)&lt;2,"",I29-H29)</x:f>
      </x:c>
      <x:c r="K29" s="8"/>
      <x:c r="L29" s="8"/>
    </x:row>
    <x:row r="30" ht="34" customHeight="1">
      <x:c r="A30" s="8"/>
      <x:c r="B30" s="8"/>
      <x:c r="C30" s="8"/>
      <x:c r="D30" s="21" t="str">
        <x:f>IF(COUNTA(A30:C30)&lt;3,"",IF(OR(COUNT('Охват'!B12,'Охват'!D12)&lt;2,COUNT('Остатки'!$H$8:$H$27)&lt;&gt;('Охват'!B12-'Охват'!D12),COUNTIFS('Остатки'!$A$8:$A$27,A30,'Остатки'!$B$8:$B$27,B30,'Остатки'!$C$8:$C$27,C30)=0),"Нет данных",SUMIFS('Остатки'!$H$8:$H$27,'Остатки'!$A$8:$A$27,A30,'Остатки'!$B$8:$B$27,B30,'Остатки'!$C$8:$C$27,C30,'Остатки'!$F$8:$F$27,"Годный")))</x:f>
      </x:c>
      <x:c r="E30" s="21" t="str">
        <x:f>IF(COUNTA(A30:C30)&lt;3,"",IF(OR(COUNT('Охват'!B12,'Охват'!D12)&lt;2,COUNT('Остатки'!$I$8:$I$27)&lt;&gt;('Охват'!B12-'Охват'!D12),COUNTIFS('Остатки'!$A$8:$A$27,A30,'Остатки'!$B$8:$B$27,B30,'Остатки'!$C$8:$C$27,C30)=0),"Нет данных",SUMIFS('Остатки'!$I$8:$I$27,'Остатки'!$A$8:$A$27,A30,'Остатки'!$B$8:$B$27,B30,'Остатки'!$C$8:$C$27,C30,'Остатки'!$F$8:$F$27,"Годный")))</x:f>
      </x:c>
      <x:c r="F30" s="21" t="str">
        <x:f>IF(COUNTA(A30:C30)&lt;3,"",IF(OR(COUNT('Охват'!B13,'Охват'!D13)&lt;2,COUNT($F$8:$F$17)&lt;&gt;('Охват'!B13-'Охват'!D13)),"Нет данных",SUMIFS($F$8:$F$17,$A$8:$A$17,A30,$B$8:$B$17,B30,$C$8:$C$17,C30)))</x:f>
      </x:c>
      <x:c r="G30" s="21" t="str">
        <x:f>IF(COUNTA(A30:C30)&lt;3,"",IF(OR(COUNT('Охват'!B13,'Охват'!D13)&lt;2,COUNT($G$8:$G$17)&lt;&gt;('Охват'!B13-'Охват'!D13)),"Нет данных",SUMIFS($G$8:$G$17,$A$8:$A$17,A30,$B$8:$B$17,B30,$C$8:$C$17,C30)))</x:f>
      </x:c>
      <x:c r="H30" s="21" t="str">
        <x:f>IF(COUNT(D30,F30)&lt;2,"",D30-F30)</x:f>
      </x:c>
      <x:c r="I30" s="21" t="str">
        <x:f>IF(COUNT(E30,G30)&lt;2,"",E30-G30)</x:f>
      </x:c>
      <x:c r="J30" s="21" t="str">
        <x:f>IF(COUNT(H30:I30)&lt;2,"",I30-H30)</x:f>
      </x:c>
      <x:c r="K30" s="8"/>
      <x:c r="L30" s="8"/>
    </x:row>
    <x:row r="31" ht="25" customHeight="1">
      <x:c r="A31" s="2"/>
      <x:c r="B31" s="2"/>
      <x:c r="C31" s="2"/>
      <x:c r="D31" s="26"/>
      <x:c r="E31" s="26"/>
      <x:c r="F31" s="26"/>
      <x:c r="G31" s="26"/>
      <x:c r="H31" s="26"/>
      <x:c r="I31" s="26"/>
      <x:c r="J31" s="26"/>
      <x:c r="K31" s="2"/>
      <x:c r="L31" s="2"/>
    </x:row>
    <x:row r="32" ht="25" customHeight="1">
      <x:c r="A32" s="2" t="str">
        <x:v>Итог доступного</x:v>
      </x:c>
      <x:c r="B32" s="2"/>
      <x:c r="C32" s="2"/>
      <x:c r="D32" s="26"/>
      <x:c r="E32" s="26"/>
      <x:c r="F32" s="26"/>
      <x:c r="G32" s="26"/>
      <x:c r="H32" s="26" t="str">
        <x:f>IF(COUNTA(A21:A30)=0,"",IF(COUNT(H21:H30)&lt;&gt;COUNTA(A21:A30),"Нет данных",SUM(H21:H30)))</x:f>
      </x:c>
      <x:c r="I32" s="26" t="str">
        <x:f>IF(COUNTA(A21:A30)=0,"",IF(COUNT(I21:I30)&lt;&gt;COUNTA(A21:A30),"Нет данных",SUM(I21:I30)))</x:f>
      </x:c>
      <x:c r="J32" s="26" t="str">
        <x:f>IF(COUNT(H32:I32)&lt;2,"",I32-H32)</x:f>
      </x:c>
      <x:c r="K32" s="2"/>
      <x:c r="L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5" customHeight="1">
      <x:c r="A34" s="2" t="str">
        <x:v>Эти суммы не заменяют полную сверку. Отсутствие строк резерва означает ноль только при подтверждённом охвате.</x:v>
      </x:c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5" customHeight="1">
      <x:c r="A37" s="10" t="str">
        <x:v>Существующие начисления и распределённые оплаты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48" customHeight="1">
      <x:c r="A38" s="16" t="str">
        <x:v>Владелец</x:v>
      </x:c>
      <x:c r="B38" s="18" t="str">
        <x:v>Тип записи</x:v>
      </x:c>
      <x:c r="C38" s="18" t="str">
        <x:v>ID записи</x:v>
      </x:c>
      <x:c r="D38" s="18" t="str">
        <x:v>Связанная работа / начисление</x:v>
      </x:c>
      <x:c r="E38" s="18" t="str">
        <x:v>Валюта</x:v>
      </x:c>
      <x:c r="F38" s="18" t="str">
        <x:v>Источник, ₽</x:v>
      </x:c>
      <x:c r="G38" s="18" t="str">
        <x:v>Назначение, ₽</x:v>
      </x:c>
      <x:c r="H38" s="18" t="str">
        <x:v>Разница, ₽</x:v>
      </x:c>
      <x:c r="I38" s="17" t="str">
        <x:v>Доказательство</x:v>
      </x:c>
      <x:c r="J38" s="2"/>
      <x:c r="K38" s="2"/>
      <x:c r="L38" s="2"/>
    </x:row>
    <x:row r="39" ht="72" customHeight="1">
      <x:c r="A39" s="25"/>
      <x:c r="B39" s="25"/>
      <x:c r="C39" s="25"/>
      <x:c r="D39" s="25"/>
      <x:c r="E39" s="25"/>
      <x:c r="F39" s="29"/>
      <x:c r="G39" s="29"/>
      <x:c r="H39" s="30" t="str">
        <x:f>IF(COUNT(F39:G39)&lt;2,"",G39-F39)</x:f>
      </x:c>
      <x:c r="I39" s="8"/>
      <x:c r="J39" s="2"/>
      <x:c r="K39" s="2"/>
      <x:c r="L39" s="2"/>
    </x:row>
    <x:row r="40" ht="72" customHeight="1">
      <x:c r="A40" s="25"/>
      <x:c r="B40" s="25"/>
      <x:c r="C40" s="25"/>
      <x:c r="D40" s="25"/>
      <x:c r="E40" s="25"/>
      <x:c r="F40" s="29"/>
      <x:c r="G40" s="29"/>
      <x:c r="H40" s="30" t="str">
        <x:f>IF(COUNT(F40:G40)&lt;2,"",G40-F40)</x:f>
      </x:c>
      <x:c r="I40" s="8"/>
      <x:c r="J40" s="2"/>
      <x:c r="K40" s="2"/>
      <x:c r="L40" s="2"/>
    </x:row>
    <x:row r="41" ht="25" customHeight="1">
      <x:c r="A41" s="2"/>
      <x:c r="B41" s="2"/>
      <x:c r="C41" s="2"/>
      <x:c r="D41" s="2"/>
      <x:c r="E41" s="2"/>
      <x:c r="F41" s="31"/>
      <x:c r="G41" s="31"/>
      <x:c r="H41" s="31"/>
      <x:c r="I41" s="2"/>
      <x:c r="J41" s="2"/>
      <x:c r="K41" s="2"/>
      <x:c r="L41" s="2"/>
    </x:row>
    <x:row r="42" ht="25" customHeight="1">
      <x:c r="A42" s="2"/>
      <x:c r="B42" s="2"/>
      <x:c r="C42" s="2"/>
      <x:c r="D42" s="2"/>
      <x:c r="E42" s="2"/>
      <x:c r="F42" s="31"/>
      <x:c r="G42" s="31"/>
      <x:c r="H42" s="31"/>
      <x:c r="I42" s="2"/>
      <x:c r="J42" s="2"/>
      <x:c r="K42" s="2"/>
      <x:c r="L42" s="2"/>
    </x:row>
    <x:row r="43" ht="25" customHeight="1">
      <x:c r="A43" s="2" t="str">
        <x:v>Открытый остаток</x:v>
      </x:c>
      <x:c r="B43" s="2"/>
      <x:c r="C43" s="2"/>
      <x:c r="D43" s="2"/>
      <x:c r="E43" s="2"/>
      <x:c r="F43" s="31" t="str">
        <x:f>IF(COUNT(F39:F40)&lt;2,"",IF(OR(A39="",A40="",C39="",D40="",E39="",E40=""),"Нет связей",IF(OR(A39&lt;&gt;A40,C39&lt;&gt;D40,E39&lt;&gt;E40,E39&lt;&gt;"RUB"),"Проверьте связи",F39-F40)))</x:f>
      </x:c>
      <x:c r="G43" s="31" t="str">
        <x:f>IF(COUNT(G39:G40)&lt;2,"",IF(OR(A39="",A40="",C39="",D40="",E39="",E40=""),"Нет связей",IF(OR(A39&lt;&gt;A40,C39&lt;&gt;D40,E39&lt;&gt;E40,E39&lt;&gt;"RUB"),"Проверьте связи",G39-G40)))</x:f>
      </x:c>
      <x:c r="H43" s="31" t="str">
        <x:f>IF(COUNT(F43:G43)&lt;2,"",G43-F43)</x:f>
      </x:c>
      <x:c r="I43" s="2"/>
      <x:c r="J43" s="2"/>
      <x:c r="K43" s="2"/>
      <x:c r="L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5" customHeight="1">
      <x:c r="A45" s="2" t="str">
        <x:v>Формула 150 − 100 = 50 применима к одной согласованной паре начисление–распределение в RUB.</x:v>
      </x:c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5" customHeight="1">
      <x:c r="A46" s="2" t="str">
        <x:v>Для авансов, споров, корректировок и нескольких валют нужен отдельный реестр. Их нельзя свернуть в одну цифру.</x:v>
      </x:c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5" customHeight="1">
      <x:c r="A47" s="2" t="str">
        <x:v>DEMO-WORK-02 — открытая сборка PA-M × 3. Импорт не создаёт начисление по этой работе.</x:v>
      </x:c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5" customHeight="1">
      <x:c r="A48" s="2" t="str">
        <x:v>Ожидаемые значения при исправленном сопоставлении: PA-M 9, PA-L 6, PB-M 5. Всего доступно 20.</x:v>
      </x:c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  <x:row r="61" ht="2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</x:row>
    <x:row r="62" ht="2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 ht="2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</x:sheetData>
  <x:conditionalFormatting sqref="K8:K17">
    <x:cfRule type="containsText" dxfId="8" priority="1" operator="containsText" text="Расхождение"/>
    <x:cfRule type="containsText" dxfId="9" priority="2" operator="containsText" text="Не проверено"/>
    <x:cfRule type="containsText" dxfId="10" priority="3" operator="containsText" text="Дубль"/>
    <x:cfRule type="containsText" dxfId="11" priority="4" operator="containsText" text="Заблокировано"/>
  </x:conditionalFormatting>
  <x:conditionalFormatting sqref="J21:J30">
    <x:cfRule type="cellIs" dxfId="12" priority="5" operator="notEqual">
      <x:formula>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0" hidden="0" customWidth="1"/>
    <x:col min="2" max="2" width="45" hidden="0" customWidth="1"/>
    <x:col min="3" max="3" width="48" hidden="0" customWidth="1"/>
    <x:col min="4" max="4" width="62" hidden="0" customWidth="1"/>
    <x:col min="5" max="5" width="59" hidden="0" customWidth="1"/>
    <x:col min="6" max="6" width="20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31" customHeight="1">
      <x:c r="A2" s="4" t="str">
        <x:v>Проверка перенесённых операций</x:v>
      </x:c>
      <x:c r="B2" s="5"/>
      <x:c r="C2" s="5"/>
      <x:c r="D2" s="5"/>
      <x:c r="E2" s="5"/>
      <x:c r="F2" s="5"/>
    </x:row>
    <x:row r="3" ht="27" customHeight="1">
      <x:c r="A3" s="6" t="str">
        <x:v>Пустой рабочий шаблон. Заполняйте жёлтые поля и ссылки на доказательства.</x:v>
      </x:c>
      <x:c r="B3" s="2"/>
      <x:c r="C3" s="2"/>
      <x:c r="D3" s="2"/>
      <x:c r="E3" s="2"/>
      <x:c r="F3" s="2"/>
    </x:row>
    <x:row r="4" ht="25" customHeight="1">
      <x:c r="A4" s="2" t="str">
        <x:v>Выборка основана на риске. Все обязательные типы процесса должны быть покрыты. Это не статистическая гарантия.</x:v>
      </x:c>
      <x:c r="B4" s="2"/>
      <x:c r="C4" s="2"/>
      <x:c r="D4" s="2"/>
      <x:c r="E4" s="2"/>
      <x:c r="F4" s="2"/>
    </x:row>
    <x:row r="5" ht="25" customHeight="1">
      <x:c r="A5" s="2" t="str">
        <x:v>Доказательство фиксирует версию загрузки, окружение, исходные ID, исполнителя и время. Каждый тест начинается со своего исходного состояния.</x:v>
      </x:c>
      <x:c r="B5" s="2"/>
      <x:c r="C5" s="2"/>
      <x:c r="D5" s="2"/>
      <x:c r="E5" s="2"/>
      <x:c r="F5" s="2"/>
    </x:row>
    <x:row r="6" ht="25" customHeight="1">
      <x:c r="A6" s="2"/>
      <x:c r="B6" s="2"/>
      <x:c r="C6" s="2"/>
      <x:c r="D6" s="2"/>
      <x:c r="E6" s="2"/>
      <x:c r="F6" s="2"/>
    </x:row>
    <x:row r="7" ht="48" customHeight="1">
      <x:c r="A7" s="16" t="str">
        <x:v>ID</x:v>
      </x:c>
      <x:c r="B7" s="18" t="str">
        <x:v>Выборка и вход</x:v>
      </x:c>
      <x:c r="C7" s="18" t="str">
        <x:v>Действие</x:v>
      </x:c>
      <x:c r="D7" s="18" t="str">
        <x:v>Ожидаемый результат</x:v>
      </x:c>
      <x:c r="E7" s="18" t="str">
        <x:v>Факт и доказательство</x:v>
      </x:c>
      <x:c r="F7" s="17" t="str">
        <x:v>Статус</x:v>
      </x:c>
    </x:row>
    <x:row r="8" ht="116" customHeight="1">
      <x:c r="A8" s="7" t="str">
        <x:v>O01</x:v>
      </x:c>
      <x:c r="B8" s="33" t="str">
        <x:v>Все варианты и владельцы; совпадающий SKU проверяется у обоих владельцев.</x:v>
      </x:c>
      <x:c r="C8" s="33" t="str">
        <x:v>Найти исходный вариант, ячейку и его владельца по перенесённым ID.</x:v>
      </x:c>
      <x:c r="D8" s="33" t="str">
        <x:v>Каждая связь однозначна. Совпадение артикула TEE-01 не объединяет владельцев.</x:v>
      </x:c>
      <x:c r="E8" s="8"/>
      <x:c r="F8" s="8" t="str">
        <x:v>Не проверено</x:v>
      </x:c>
    </x:row>
    <x:row r="9" ht="116" customHeight="1">
      <x:c r="A9" s="7" t="str">
        <x:v>O02</x:v>
      </x:c>
      <x:c r="B9" s="33" t="str">
        <x:v>Открытый DEMO-ORDER-01, строка PA-M × 3; отдельная копия исходного среза.</x:v>
      </x:c>
      <x:c r="C9" s="33" t="str">
        <x:v>Продолжить сборку перенесённого заказа в изолированном контуре.</x:v>
      </x:c>
      <x:c r="D9" s="33" t="str">
        <x:v>Три единицы того же владельца и варианта. Задание и резерв не создаются повторно. Перемещение при сборке не означает отгрузку.</x:v>
      </x:c>
      <x:c r="E9" s="8"/>
      <x:c r="F9" s="8" t="str">
        <x:v>Не проверено</x:v>
      </x:c>
    </x:row>
    <x:row r="10" ht="116" customHeight="1">
      <x:c r="A10" s="7" t="str">
        <x:v>O03</x:v>
      </x:c>
      <x:c r="B10" s="33" t="str">
        <x:v>Тот же заказ до сборки, исходное состояние восстановлено только в тестовой копии.</x:v>
      </x:c>
      <x:c r="C10" s="33" t="str">
        <x:v>Отменить заказ и проверить резерв и свободный годный остаток.</x:v>
      </x:c>
      <x:c r="D10" s="33" t="str">
        <x:v>В учебной модели: PA-M физически 12, резерв 0, доступно 12. Карантин PA-L остаётся 2.</x:v>
      </x:c>
      <x:c r="E10" s="8"/>
      <x:c r="F10" s="8" t="str">
        <x:v>Не проверено</x:v>
      </x:c>
    </x:row>
    <x:row r="11" ht="116" customHeight="1">
      <x:c r="A11" s="7" t="str">
        <x:v>O04</x:v>
      </x:c>
      <x:c r="B11" s="33" t="str">
        <x:v>Упакованный заказ; отдельный сценарий для каждого используемого канала.</x:v>
      </x:c>
      <x:c r="C11" s="33" t="str">
        <x:v>Воспроизвести отмену после упаковки через безопасный тестовый ответ.</x:v>
      </x:c>
      <x:c r="D11" s="33" t="str">
        <x:v>Сохранены этапы распаковки и внешнего обновления. Для Маркета актуальные остатки передаются после распаковки. Реальная отправка отдельно допускается владельцем.</x:v>
      </x:c>
      <x:c r="E11" s="8"/>
      <x:c r="F11" s="8" t="str">
        <x:v>Не проверено</x:v>
      </x:c>
    </x:row>
    <x:row r="12" ht="116" customHeight="1">
      <x:c r="A12" s="7" t="str">
        <x:v>O05</x:v>
      </x:c>
      <x:c r="B12" s="33" t="str">
        <x:v>Возврат в пути и возврат, уже принятый в карантин; два отдельных состояния.</x:v>
      </x:c>
      <x:c r="C12" s="33" t="str">
        <x:v>Проверить перенос статуса, затем смоделировать приём и осмотр в тестовой копии.</x:v>
      </x:c>
      <x:c r="D12" s="33" t="str">
        <x:v>Возврат в пути не увеличивает физический склад. Карантин не становится свободным до согласованного решения.</x:v>
      </x:c>
      <x:c r="E12" s="8"/>
      <x:c r="F12" s="8" t="str">
        <x:v>Не проверено</x:v>
      </x:c>
    </x:row>
    <x:row r="13" ht="116" customHeight="1">
      <x:c r="A13" s="7" t="str">
        <x:v>O06</x:v>
      </x:c>
      <x:c r="B13" s="33" t="str">
        <x:v>Тот же пакет и source_id/version: товары, резерв, DEMO-CHARGE-01 и DEMO-PAY-01.</x:v>
      </x:c>
      <x:c r="C13" s="33" t="str">
        <x:v>Повторить импорт в разрешённой тестовой копии и сравнить эффекты.</x:v>
      </x:c>
      <x:c r="D13" s="33" t="str">
        <x:v>Нет повторного прихода, второго резерва, начисления или распределения оплаты. Конфликт версии виден отдельно.</x:v>
      </x:c>
      <x:c r="E13" s="8"/>
      <x:c r="F13" s="8" t="str">
        <x:v>Не проверено</x:v>
      </x:c>
    </x:row>
    <x:row r="14" ht="116" customHeight="1">
      <x:c r="A14" s="7" t="str">
        <x:v>O07</x:v>
      </x:c>
      <x:c r="B14" s="33" t="str">
        <x:v>Пользователь DEMO-A и объект DEMO-B; все разрешённые каналы чтения и изменения.</x:v>
      </x:c>
      <x:c r="C14" s="33" t="str">
        <x:v>Проверить запрет чужого объекта обычной ролью, включая поиск и экспорт.</x:v>
      </x:c>
      <x:c r="D14" s="33" t="str">
        <x:v>Доступ и изменение чужих данных запрещены. Проверка под администратором не заменяет проверку рабочей роли.</x:v>
      </x:c>
      <x:c r="E14" s="8"/>
      <x:c r="F14" s="8" t="str">
        <x:v>Не проверено</x:v>
      </x:c>
    </x:row>
    <x:row r="15" ht="116" customHeight="1">
      <x:c r="A15" s="7" t="str">
        <x:v>O08</x:v>
      </x:c>
      <x:c r="B15" s="33" t="str">
        <x:v>DEMO-WORK-01 завершена; DEMO-WORK-02 открыта по DEMO-ORDER-01.</x:v>
      </x:c>
      <x:c r="C15" s="33" t="str">
        <x:v>Проверить перенесённый факт работ и связанный финансовый реестр.</x:v>
      </x:c>
      <x:c r="D15" s="33" t="str">
        <x:v>Завершённая работа не стала новой услугой. Открытая сборка не получила начисление только из-за импорта.</x:v>
      </x:c>
      <x:c r="E15" s="8"/>
      <x:c r="F15" s="8" t="str">
        <x:v>Не проверено</x:v>
      </x:c>
    </x:row>
    <x:row r="16" ht="116" customHeight="1">
      <x:c r="A16" s="7" t="str">
        <x:v>O09</x:v>
      </x:c>
      <x:c r="B16" s="33" t="str">
        <x:v>Начисление 150 ₽, распределённая оплата 100 ₽, одинаковые владелец и валюта.</x:v>
      </x:c>
      <x:c r="C16" s="33" t="str">
        <x:v>Сверить идентификаторы начисления, оплаты, распределения и открытый остаток.</x:v>
      </x:c>
      <x:c r="D16" s="33" t="str">
        <x:v>DEMO-CHARGE-01 и DEMO-PAY-01 сохранены один раз. Открытый остаток 50 ₽. Тарифы, авансы и споры при наличии проверяются дополнительно.</x:v>
      </x:c>
      <x:c r="E16" s="8"/>
      <x:c r="F16" s="8" t="str">
        <x:v>Не проверено</x:v>
      </x:c>
    </x:row>
    <x:row r="17" ht="116" customHeight="1">
      <x:c r="A17" s="7" t="str">
        <x:v>O10</x:v>
      </x:c>
      <x:c r="B17" s="33" t="str">
        <x:v>Рискованные типы истории: документ, спор, возврат, частичная оплата; при наличии в области.</x:v>
      </x:c>
      <x:c r="C17" s="33" t="str">
        <x:v>Открыть доказательство из целевого реестра под ролью получателя.</x:v>
      </x:c>
      <x:c r="D17" s="33" t="str">
        <x:v>Нужная версия читается, связана с исходной операцией и доступна после отключения старого доступа. Недоступный файл не считается пустой историей.</x:v>
      </x:c>
      <x:c r="E17" s="8"/>
      <x:c r="F17" s="8" t="str">
        <x:v>Не проверено</x:v>
      </x:c>
    </x:row>
    <x:row r="18" ht="25" customHeight="1">
      <x:c r="A18" s="2"/>
      <x:c r="B18" s="2"/>
      <x:c r="C18" s="2"/>
      <x:c r="D18" s="2"/>
      <x:c r="E18" s="2"/>
      <x:c r="F18" s="2"/>
    </x:row>
    <x:row r="19" ht="25" customHeight="1">
      <x:c r="A19" s="2"/>
      <x:c r="B19" s="2"/>
      <x:c r="C19" s="2"/>
      <x:c r="D19" s="2"/>
      <x:c r="E19" s="2"/>
      <x:c r="F19" s="2"/>
    </x:row>
    <x:row r="20" ht="25" customHeight="1">
      <x:c r="A20" s="10" t="str">
        <x:v>Как расширять выборку</x:v>
      </x:c>
      <x:c r="B20" s="2"/>
      <x:c r="C20" s="2"/>
      <x:c r="D20" s="2"/>
      <x:c r="E20" s="2"/>
      <x:c r="F20" s="2"/>
    </x:row>
    <x:row r="21" ht="25" customHeight="1">
      <x:c r="A21" s="2" t="str">
        <x:v>Добавьте каждый фактический склад, владельца, способ резервирования, статус заказа, тип товара и расчёта, значимый для переноса.</x:v>
      </x:c>
      <x:c r="B21" s="2"/>
      <x:c r="C21" s="2"/>
      <x:c r="D21" s="2"/>
      <x:c r="E21" s="2"/>
      <x:c r="F21" s="2"/>
    </x:row>
    <x:row r="22" ht="25" customHeight="1">
      <x:c r="A22" s="2" t="str">
        <x:v>При обнаружении дефекта проверьте весь затронутый класс данных, а затем связанные операции. «Ещё один удачный заказ» недостаточен.</x:v>
      </x:c>
      <x:c r="B22" s="2"/>
      <x:c r="C22" s="2"/>
      <x:c r="D22" s="2"/>
      <x:c r="E22" s="2"/>
      <x:c r="F22" s="2"/>
    </x:row>
    <x:row r="23" ht="25" customHeight="1">
      <x:c r="A23" s="2" t="str">
        <x:v>Проверка в копии доказывает только названное окружение. Внешняя квитанция и итоговая приёмка оформляются отдельно.</x:v>
      </x:c>
      <x:c r="B23" s="2"/>
      <x:c r="C23" s="2"/>
      <x:c r="D23" s="2"/>
      <x:c r="E23" s="2"/>
      <x:c r="F23" s="2"/>
    </x:row>
    <x:row r="24" ht="25" customHeight="1">
      <x:c r="A24" s="2"/>
      <x:c r="B24" s="2"/>
      <x:c r="C24" s="2"/>
      <x:c r="D24" s="2"/>
      <x:c r="E24" s="2"/>
      <x:c r="F24" s="2"/>
    </x:row>
    <x:row r="25" ht="25" customHeight="1">
      <x:c r="A25" s="2"/>
      <x:c r="B25" s="2"/>
      <x:c r="C25" s="2"/>
      <x:c r="D25" s="2"/>
      <x:c r="E25" s="2"/>
      <x:c r="F25" s="2"/>
    </x:row>
    <x:row r="26" ht="25" customHeight="1">
      <x:c r="A26" s="2"/>
      <x:c r="B26" s="2"/>
      <x:c r="C26" s="2"/>
      <x:c r="D26" s="2"/>
      <x:c r="E26" s="2"/>
      <x:c r="F26" s="2"/>
    </x:row>
    <x:row r="27" ht="25" customHeight="1">
      <x:c r="A27" s="2"/>
      <x:c r="B27" s="2"/>
      <x:c r="C27" s="2"/>
      <x:c r="D27" s="2"/>
      <x:c r="E27" s="2"/>
      <x:c r="F27" s="2"/>
    </x:row>
    <x:row r="28" ht="25" customHeight="1">
      <x:c r="A28" s="2"/>
      <x:c r="B28" s="2"/>
      <x:c r="C28" s="2"/>
      <x:c r="D28" s="2"/>
      <x:c r="E28" s="2"/>
      <x:c r="F28" s="2"/>
    </x:row>
  </x:sheetData>
  <x:conditionalFormatting sqref="F8:F17">
    <x:cfRule type="containsText" dxfId="13" priority="1" operator="containsText" text="Расхождение"/>
    <x:cfRule type="containsText" dxfId="14" priority="2" operator="containsText" text="Не проверено"/>
    <x:cfRule type="containsText" dxfId="15" priority="3" operator="containsText" text="Дубль"/>
    <x:cfRule type="containsText" dxfId="16" priority="4" operator="containsText" text="Заблокировано"/>
  </x:conditionalFormatting>
  <x:dataValidations count="1">
    <x:dataValidation type="list" sqref="F8:F17">
      <x:formula1>"Не проверено,Совпало,Расхождение,Заблокировано,Вне области"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0" hidden="0" customWidth="1"/>
    <x:col min="2" max="2" width="21" hidden="0" customWidth="1"/>
    <x:col min="3" max="3" width="42" hidden="0" customWidth="1"/>
    <x:col min="4" max="4" width="59" hidden="0" customWidth="1"/>
    <x:col min="5" max="5" width="30" hidden="0" customWidth="1"/>
    <x:col min="6" max="6" width="58" hidden="0" customWidth="1"/>
    <x:col min="7" max="7" width="27" hidden="0" customWidth="1"/>
    <x:col min="8" max="8" width="27" hidden="0" customWidth="1"/>
    <x:col min="9" max="9" width="2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1" customHeight="1">
      <x:c r="A2" s="4" t="str">
        <x:v>Расхождения и повторная проверка</x:v>
      </x:c>
      <x:c r="B2" s="5"/>
      <x:c r="C2" s="5"/>
      <x:c r="D2" s="5"/>
      <x:c r="E2" s="5"/>
      <x:c r="F2" s="5"/>
      <x:c r="G2" s="5"/>
      <x:c r="H2" s="5"/>
      <x:c r="I2" s="5"/>
    </x:row>
    <x:row r="3" ht="27" customHeight="1">
      <x:c r="A3" s="6" t="str">
        <x:v>Пустой рабочий шаблон. Заполняйте жёлтые поля и ссылки на доказательства.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 t="str">
        <x:v>У каждой записи: затронутый ключ, риск, ответственный, действие и доказательство повторной сверки.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48" customHeight="1">
      <x:c r="A7" s="16" t="str">
        <x:v>ID</x:v>
      </x:c>
      <x:c r="B7" s="18" t="str">
        <x:v>Уровень</x:v>
      </x:c>
      <x:c r="C7" s="18" t="str">
        <x:v>Затронутые ключи</x:v>
      </x:c>
      <x:c r="D7" s="18" t="str">
        <x:v>Факт и последствие</x:v>
      </x:c>
      <x:c r="E7" s="18" t="str">
        <x:v>Ответственный</x:v>
      </x:c>
      <x:c r="F7" s="18" t="str">
        <x:v>Исправление / срок</x:v>
      </x:c>
      <x:c r="G7" s="18" t="str">
        <x:v>Статус</x:v>
      </x:c>
      <x:c r="H7" s="18" t="str">
        <x:v>Повторная проверка</x:v>
      </x:c>
      <x:c r="I7" s="17" t="str">
        <x:v>Закрытие</x:v>
      </x:c>
    </x:row>
    <x:row r="8" ht="52" customHeight="1">
      <x:c r="A8" s="8"/>
      <x:c r="B8" s="8"/>
      <x:c r="C8" s="8"/>
      <x:c r="D8" s="8"/>
      <x:c r="E8" s="8"/>
      <x:c r="F8" s="8"/>
      <x:c r="G8" s="8"/>
      <x:c r="H8" s="8"/>
      <x:c r="I8" s="7" t="str">
        <x:f>IF(A8="","",IF(G8="Закрыт",IF(H8="","Нет повторной сверки","Закрытие указано"),"Открыто"))</x:f>
      </x:c>
    </x:row>
    <x:row r="9" ht="52" customHeight="1">
      <x:c r="A9" s="8"/>
      <x:c r="B9" s="8"/>
      <x:c r="C9" s="8"/>
      <x:c r="D9" s="8"/>
      <x:c r="E9" s="8"/>
      <x:c r="F9" s="8"/>
      <x:c r="G9" s="8"/>
      <x:c r="H9" s="8"/>
      <x:c r="I9" s="7" t="str">
        <x:f>IF(A9="","",IF(G9="Закрыт",IF(H9="","Нет повторной сверки","Закрытие указано"),"Открыто"))</x:f>
      </x:c>
    </x:row>
    <x:row r="10" ht="52" customHeight="1">
      <x:c r="A10" s="8"/>
      <x:c r="B10" s="8"/>
      <x:c r="C10" s="8"/>
      <x:c r="D10" s="8"/>
      <x:c r="E10" s="8"/>
      <x:c r="F10" s="8"/>
      <x:c r="G10" s="8"/>
      <x:c r="H10" s="8"/>
      <x:c r="I10" s="7" t="str">
        <x:f>IF(A10="","",IF(G10="Закрыт",IF(H10="","Нет повторной сверки","Закрытие указано"),"Открыто"))</x:f>
      </x:c>
    </x:row>
    <x:row r="11" ht="52" customHeight="1">
      <x:c r="A11" s="8"/>
      <x:c r="B11" s="8"/>
      <x:c r="C11" s="8"/>
      <x:c r="D11" s="8"/>
      <x:c r="E11" s="8"/>
      <x:c r="F11" s="8"/>
      <x:c r="G11" s="8"/>
      <x:c r="H11" s="8"/>
      <x:c r="I11" s="7" t="str">
        <x:f>IF(A11="","",IF(G11="Закрыт",IF(H11="","Нет повторной сверки","Закрытие указано"),"Открыто"))</x:f>
      </x:c>
    </x:row>
    <x:row r="12" ht="52" customHeight="1">
      <x:c r="A12" s="8"/>
      <x:c r="B12" s="8"/>
      <x:c r="C12" s="8"/>
      <x:c r="D12" s="8"/>
      <x:c r="E12" s="8"/>
      <x:c r="F12" s="8"/>
      <x:c r="G12" s="8"/>
      <x:c r="H12" s="8"/>
      <x:c r="I12" s="7" t="str">
        <x:f>IF(A12="","",IF(G12="Закрыт",IF(H12="","Нет повторной сверки","Закрытие указано"),"Открыто"))</x:f>
      </x:c>
    </x:row>
    <x:row r="13" ht="52" customHeight="1">
      <x:c r="A13" s="8"/>
      <x:c r="B13" s="8"/>
      <x:c r="C13" s="8"/>
      <x:c r="D13" s="8"/>
      <x:c r="E13" s="8"/>
      <x:c r="F13" s="8"/>
      <x:c r="G13" s="8"/>
      <x:c r="H13" s="8"/>
      <x:c r="I13" s="7" t="str">
        <x:f>IF(A13="","",IF(G13="Закрыт",IF(H13="","Нет повторной сверки","Закрытие указано"),"Открыто"))</x:f>
      </x:c>
    </x:row>
    <x:row r="14" ht="52" customHeight="1">
      <x:c r="A14" s="8"/>
      <x:c r="B14" s="8"/>
      <x:c r="C14" s="8"/>
      <x:c r="D14" s="8"/>
      <x:c r="E14" s="8"/>
      <x:c r="F14" s="8"/>
      <x:c r="G14" s="8"/>
      <x:c r="H14" s="8"/>
      <x:c r="I14" s="7" t="str">
        <x:f>IF(A14="","",IF(G14="Закрыт",IF(H14="","Нет повторной сверки","Закрытие указано"),"Открыто"))</x:f>
      </x:c>
    </x:row>
    <x:row r="15" ht="52" customHeight="1">
      <x:c r="A15" s="8"/>
      <x:c r="B15" s="8"/>
      <x:c r="C15" s="8"/>
      <x:c r="D15" s="8"/>
      <x:c r="E15" s="8"/>
      <x:c r="F15" s="8"/>
      <x:c r="G15" s="8"/>
      <x:c r="H15" s="8"/>
      <x:c r="I15" s="7" t="str">
        <x:f>IF(A15="","",IF(G15="Закрыт",IF(H15="","Нет повторной сверки","Закрытие указано"),"Открыто"))</x:f>
      </x:c>
    </x:row>
    <x:row r="16" ht="52" customHeight="1">
      <x:c r="A16" s="8"/>
      <x:c r="B16" s="8"/>
      <x:c r="C16" s="8"/>
      <x:c r="D16" s="8"/>
      <x:c r="E16" s="8"/>
      <x:c r="F16" s="8"/>
      <x:c r="G16" s="8"/>
      <x:c r="H16" s="8"/>
      <x:c r="I16" s="7" t="str">
        <x:f>IF(A16="","",IF(G16="Закрыт",IF(H16="","Нет повторной сверки","Закрытие указано"),"Открыто"))</x:f>
      </x:c>
    </x:row>
    <x:row r="17" ht="52" customHeight="1">
      <x:c r="A17" s="8"/>
      <x:c r="B17" s="8"/>
      <x:c r="C17" s="8"/>
      <x:c r="D17" s="8"/>
      <x:c r="E17" s="8"/>
      <x:c r="F17" s="8"/>
      <x:c r="G17" s="8"/>
      <x:c r="H17" s="8"/>
      <x:c r="I17" s="7" t="str">
        <x:f>IF(A17="","",IF(G17="Закрыт",IF(H17="","Нет повторной сверки","Закрытие указано"),"Открыто"))</x:f>
      </x:c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</x:row>
    <x:row r="20" ht="25" customHeight="1">
      <x:c r="A20" s="2" t="str">
        <x:v>Исправление записи не равно закрытию. Сохраните повторную выгрузку, её версию и результат связанных проверок.</x:v>
      </x:c>
      <x:c r="B20" s="2"/>
      <x:c r="C20" s="2"/>
      <x:c r="D20" s="2"/>
      <x:c r="E20" s="2"/>
      <x:c r="F20" s="2"/>
      <x:c r="G20" s="2"/>
      <x:c r="H20" s="2"/>
      <x:c r="I20" s="2"/>
    </x:row>
    <x:row r="21" ht="25" customHeight="1">
      <x:c r="A21" s="2" t="str">
        <x:v>Условная приёмка допустима только для явно исключённого участка с работающим согласованным порядком. Смешение владельцев не принимается условно.</x:v>
      </x:c>
      <x:c r="B21" s="2"/>
      <x:c r="C21" s="2"/>
      <x:c r="D21" s="2"/>
      <x:c r="E21" s="2"/>
      <x:c r="F21" s="2"/>
      <x:c r="G21" s="2"/>
      <x:c r="H21" s="2"/>
      <x:c r="I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</x:row>
  </x:sheetData>
  <x:conditionalFormatting sqref="I8:I17">
    <x:cfRule type="containsText" dxfId="17" priority="1" operator="containsText" text="Нет повторной"/>
  </x:conditionalFormatting>
  <x:dataValidations count="2">
    <x:dataValidation type="list" sqref="B8:B17">
      <x:formula1>"Блокирует,Ограничение области,Замечание"</x:formula1>
    </x:dataValidation>
    <x:dataValidation type="list" sqref="G8:G17">
      <x:formula1>"Открыт,Ожидает повторной сверки,Закрыт"</x:formula1>
    </x:dataValidation>
  </x:dataValidations>
  <x:pageMargins left="0.7" right="0.7" top="0.75" bottom="0.75" header="0.3" footer="0.3"/>
</x:worksheet>
</file>