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e4df81b69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" sheetId="1" r:id="Rb79436f8b1204f24"/>
    <x:sheet xmlns:r="http://schemas.openxmlformats.org/officeDocument/2006/relationships" name="Учебный пример" sheetId="2" r:id="Rdcdff05a073c4729"/>
    <x:sheet xmlns:r="http://schemas.openxmlformats.org/officeDocument/2006/relationships" name="Возврат" sheetId="3" r:id="R1d24ceca4145495f"/>
    <x:sheet xmlns:r="http://schemas.openxmlformats.org/officeDocument/2006/relationships" name="Пример возврата" sheetId="4" r:id="R882389ab5e8644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17233D"/>
      <x:name val="Arial"/>
    </x:font>
    <x:font>
      <x:b/>
      <x:sz val="18"/>
      <x:color rgb="FF17233D"/>
      <x:name val="Arial"/>
    </x:font>
    <x:font>
      <x:sz val="11"/>
      <x:color rgb="FF4C5870"/>
      <x:name val="Arial"/>
    </x:font>
    <x:font>
      <x:b/>
      <x:sz val="18"/>
      <x:color rgb="FF263B63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DF4FF"/>
      </x:patternFill>
    </x:fill>
    <x:fill>
      <x:patternFill patternType="solid">
        <x:fgColor rgb="FFFFF2CC"/>
      </x:patternFill>
    </x:fill>
    <x:fill>
      <x:patternFill patternType="solid">
        <x:fgColor rgb="FF263B63"/>
      </x:patternFill>
    </x:fill>
    <x:fill>
      <x:patternFill patternType="solid">
        <x:fgColor rgb="FFF2F4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63B63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8"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b/>
        <x:color rgb="FF9C1C14"/>
      </x:font>
      <x:fill>
        <x:patternFill patternType="solid">
          <x:bgColor rgb="FFFDE9E7"/>
        </x:patternFill>
      </x:fill>
    </x:dxf>
    <x:dxf>
      <x:font>
        <x:color rgb="FF9C1C14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662fcbeb147f9" /><Relationship Type="http://schemas.openxmlformats.org/officeDocument/2006/relationships/theme" Target="/xl/theme/theme1.xml" Id="R16bb5a04db994453" /><Relationship Type="http://schemas.openxmlformats.org/officeDocument/2006/relationships/sharedStrings" Target="/xl/sharedStrings.xml" Id="R54e70853d1c44fff" /><Relationship Type="http://schemas.openxmlformats.org/officeDocument/2006/relationships/worksheet" Target="/xl/worksheets/sheet1.xml" Id="Rb79436f8b1204f24" /><Relationship Type="http://schemas.openxmlformats.org/officeDocument/2006/relationships/worksheet" Target="/xl/worksheets/sheet2.xml" Id="Rdcdff05a073c4729" /><Relationship Type="http://schemas.openxmlformats.org/officeDocument/2006/relationships/worksheet" Target="/xl/worksheets/sheet3.xml" Id="R1d24ceca4145495f" /><Relationship Type="http://schemas.openxmlformats.org/officeDocument/2006/relationships/worksheet" Target="/xl/worksheets/sheet4.xml" Id="R882389ab5e8644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B63"/>
  </x:sheetPr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Комплекты: пустой шаблон</x:v>
      </x:c>
      <x:c r="B2" s="3"/>
      <x:c r="C2" s="3"/>
      <x:c r="D2" s="3"/>
      <x:c r="E2" s="3"/>
      <x:c r="F2" s="3"/>
      <x:c r="G2" s="3"/>
      <x:c r="H2" s="3"/>
    </x:row>
    <x:row r="3" ht="24" customHeight="1">
      <x:c r="A3" s="5" t="str">
        <x:v>До 6 компонентов и 2 наборов. Все компоненты измеряются в штуках.</x:v>
      </x:c>
      <x:c r="B3" s="5"/>
      <x:c r="C3" s="5"/>
      <x:c r="D3" s="5"/>
      <x:c r="E3" s="5"/>
      <x:c r="F3" s="5"/>
      <x:c r="G3" s="5"/>
      <x:c r="H3" s="5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6" t="str">
        <x:v>Набор A отдельно</x:v>
      </x:c>
      <x:c r="B5" s="6"/>
      <x:c r="C5" s="6"/>
      <x:c r="D5" s="6" t="str">
        <x:v>Набор B отдельно</x:v>
      </x:c>
      <x:c r="E5" s="6"/>
      <x:c r="F5" s="6"/>
      <x:c r="G5" s="6" t="str">
        <x:v>Совместный план</x:v>
      </x:c>
      <x:c r="H5" s="6"/>
    </x:row>
    <x:row r="6" ht="42" customHeight="1">
      <x:c r="A6" s="6"/>
      <x:c r="B6" s="7" t="str">
        <x:f>IF(OR(COUNTA(A13:A18)&lt;&gt;COUNTIFS(H13:H18,"OK"),COUNTIFS(H13:H18,"Нет ID")&gt;0,COUNTA(A13:A18)&lt;&gt;COUNTIFS(H25:H30,"OK"),COUNTIFS(H25:H30,"Нет компонента")&gt;0),"Проверьте ввод",IF(COUNT(D25:D30)=0,"Нет состава",MIN(D25:D30)))</x:f>
        <x:v>Нет состава</x:v>
      </x:c>
      <x:c r="C6" s="6"/>
      <x:c r="D6" s="6"/>
      <x:c r="E6" s="7" t="str">
        <x:f>IF(OR(COUNTA(A13:A18)&lt;&gt;COUNTIFS(H13:H18,"OK"),COUNTIFS(H13:H18,"Нет ID")&gt;0,COUNTA(A13:A18)&lt;&gt;COUNTIFS(H25:H30,"OK"),COUNTIFS(H25:H30,"Нет компонента")&gt;0),"Проверьте ввод",IF(COUNT(E25:E30)=0,"Нет состава",MIN(E25:E30)))</x:f>
        <x:v>Нет состава</x:v>
      </x:c>
      <x:c r="F6" s="6"/>
      <x:c r="G6" s="17" t="str">
        <x:f>IF(OR(OR(COUNTA(A13:A18)&lt;&gt;COUNTIFS(H13:H18,"OK"),COUNTIFS(H13:H18,"Нет ID")&gt;0,COUNTA(A13:A18)&lt;&gt;COUNTIFS(H25:H30,"OK"),COUNTIFS(H25:H30,"Нет компонента")&gt;0),COUNT(B8,E8)&lt;&gt;2,COUNT(G25:G30)=0),"Заполните ввод",IF(OR(MIN(B8,E8)&lt;0,MOD(B8,1)&lt;&gt;0,MOD(E8,1)&lt;&gt;0),"План: целые ≥ 0",IF(OR(AND(B8&gt;0,COUNT(D25:D30)=0),AND(E8&gt;0,COUNT(E25:E30)=0)),"Нет состава",IF(MIN(G25:G30)&lt;0,"ДЕФИЦИТ","По компонентам хватает"))))</x:f>
        <x:v>Заполните ввод</x:v>
      </x:c>
      <x:c r="H6" s="17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2" t="str">
        <x:v>План A, наборов</x:v>
      </x:c>
      <x:c r="B8" s="8"/>
      <x:c r="C8" s="2"/>
      <x:c r="D8" s="2" t="str">
        <x:v>План B, наборов</x:v>
      </x:c>
      <x:c r="E8" s="8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24" customHeight="1">
      <x:c r="A10" s="2" t="str">
        <x:v>Владелец</x:v>
      </x:c>
      <x:c r="B10" s="8"/>
      <x:c r="C10" s="2" t="str">
        <x:v>Склад</x:v>
      </x:c>
      <x:c r="D10" s="8"/>
      <x:c r="E10" s="2" t="str">
        <x:v>Срез + часовой пояс</x:v>
      </x:c>
      <x:c r="F10" s="8"/>
      <x:c r="G10" s="8"/>
      <x:c r="H10" s="8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46" customHeight="1">
      <x:c r="A12" s="12" t="str">
        <x:v>ID компонента</x:v>
      </x:c>
      <x:c r="B12" s="12" t="str">
        <x:v>Наименование</x:v>
      </x:c>
      <x:c r="C12" s="12" t="str">
        <x:v>Ед.</x:v>
      </x:c>
      <x:c r="D12" s="12" t="str">
        <x:v>Годных физически</x:v>
      </x:c>
      <x:c r="E12" s="12" t="str">
        <x:v>В резерве</x:v>
      </x:c>
      <x:c r="F12" s="12" t="str">
        <x:v>Другие блоки</x:v>
      </x:c>
      <x:c r="G12" s="12" t="str">
        <x:v>Свободно</x:v>
      </x:c>
      <x:c r="H12" s="12" t="str">
        <x:v>Состояние ввода</x:v>
      </x:c>
    </x:row>
    <x:row r="13" ht="24" customHeight="1">
      <x:c r="A13" s="8"/>
      <x:c r="B13" s="8"/>
      <x:c r="C13" s="8"/>
      <x:c r="D13" s="14"/>
      <x:c r="E13" s="14"/>
      <x:c r="F13" s="14"/>
      <x:c r="G13" s="15" t="str">
        <x:f>IF(H13="OK",D13-E13-F13,"")</x:f>
      </x:c>
      <x:c r="H13" s="13" t="str">
        <x:f>IF(A13="",IF(COUNTA(B13:F13)=0,"","Нет ID"),IF(OR(B13="",C13&lt;&gt;"шт",COUNT(D13:F13)&lt;&gt;3),"Заполните поля",IF(COUNTIFS($A$13:$A$18,A13)&gt;1,"Дубль ID",IF(OR(MIN(D13:F13)&lt;0,MOD(D13,1)&lt;&gt;0,MOD(E13,1)&lt;&gt;0,MOD(F13,1)&lt;&gt;0),"Нужны целые ≥ 0",IF(D13-E13-F13&lt;0,"Резерв/блок &gt; годных","OK")))))</x:f>
      </x:c>
    </x:row>
    <x:row r="14" ht="24" customHeight="1">
      <x:c r="A14" s="8"/>
      <x:c r="B14" s="8"/>
      <x:c r="C14" s="8"/>
      <x:c r="D14" s="14"/>
      <x:c r="E14" s="14"/>
      <x:c r="F14" s="14"/>
      <x:c r="G14" s="15" t="str">
        <x:f>IF(H14="OK",D14-E14-F14,"")</x:f>
      </x:c>
      <x:c r="H14" s="13" t="str">
        <x:f>IF(A14="",IF(COUNTA(B14:F14)=0,"","Нет ID"),IF(OR(B14="",C14&lt;&gt;"шт",COUNT(D14:F14)&lt;&gt;3),"Заполните поля",IF(COUNTIFS($A$13:$A$18,A14)&gt;1,"Дубль ID",IF(OR(MIN(D14:F14)&lt;0,MOD(D14,1)&lt;&gt;0,MOD(E14,1)&lt;&gt;0,MOD(F14,1)&lt;&gt;0),"Нужны целые ≥ 0",IF(D14-E14-F14&lt;0,"Резерв/блок &gt; годных","OK")))))</x:f>
      </x:c>
    </x:row>
    <x:row r="15" ht="24" customHeight="1">
      <x:c r="A15" s="8"/>
      <x:c r="B15" s="8"/>
      <x:c r="C15" s="8"/>
      <x:c r="D15" s="14"/>
      <x:c r="E15" s="14"/>
      <x:c r="F15" s="14"/>
      <x:c r="G15" s="15" t="str">
        <x:f>IF(H15="OK",D15-E15-F15,"")</x:f>
      </x:c>
      <x:c r="H15" s="13" t="str">
        <x:f>IF(A15="",IF(COUNTA(B15:F15)=0,"","Нет ID"),IF(OR(B15="",C15&lt;&gt;"шт",COUNT(D15:F15)&lt;&gt;3),"Заполните поля",IF(COUNTIFS($A$13:$A$18,A15)&gt;1,"Дубль ID",IF(OR(MIN(D15:F15)&lt;0,MOD(D15,1)&lt;&gt;0,MOD(E15,1)&lt;&gt;0,MOD(F15,1)&lt;&gt;0),"Нужны целые ≥ 0",IF(D15-E15-F15&lt;0,"Резерв/блок &gt; годных","OK")))))</x:f>
      </x:c>
    </x:row>
    <x:row r="16" ht="24" customHeight="1">
      <x:c r="A16" s="8"/>
      <x:c r="B16" s="8"/>
      <x:c r="C16" s="8"/>
      <x:c r="D16" s="14"/>
      <x:c r="E16" s="14"/>
      <x:c r="F16" s="14"/>
      <x:c r="G16" s="15" t="str">
        <x:f>IF(H16="OK",D16-E16-F16,"")</x:f>
      </x:c>
      <x:c r="H16" s="13" t="str">
        <x:f>IF(A16="",IF(COUNTA(B16:F16)=0,"","Нет ID"),IF(OR(B16="",C16&lt;&gt;"шт",COUNT(D16:F16)&lt;&gt;3),"Заполните поля",IF(COUNTIFS($A$13:$A$18,A16)&gt;1,"Дубль ID",IF(OR(MIN(D16:F16)&lt;0,MOD(D16,1)&lt;&gt;0,MOD(E16,1)&lt;&gt;0,MOD(F16,1)&lt;&gt;0),"Нужны целые ≥ 0",IF(D16-E16-F16&lt;0,"Резерв/блок &gt; годных","OK")))))</x:f>
      </x:c>
    </x:row>
    <x:row r="17" ht="24" customHeight="1">
      <x:c r="A17" s="8"/>
      <x:c r="B17" s="8"/>
      <x:c r="C17" s="8"/>
      <x:c r="D17" s="14"/>
      <x:c r="E17" s="14"/>
      <x:c r="F17" s="14"/>
      <x:c r="G17" s="15" t="str">
        <x:f>IF(H17="OK",D17-E17-F17,"")</x:f>
      </x:c>
      <x:c r="H17" s="13" t="str">
        <x:f>IF(A17="",IF(COUNTA(B17:F17)=0,"","Нет ID"),IF(OR(B17="",C17&lt;&gt;"шт",COUNT(D17:F17)&lt;&gt;3),"Заполните поля",IF(COUNTIFS($A$13:$A$18,A17)&gt;1,"Дубль ID",IF(OR(MIN(D17:F17)&lt;0,MOD(D17,1)&lt;&gt;0,MOD(E17,1)&lt;&gt;0,MOD(F17,1)&lt;&gt;0),"Нужны целые ≥ 0",IF(D17-E17-F17&lt;0,"Резерв/блок &gt; годных","OK")))))</x:f>
      </x:c>
    </x:row>
    <x:row r="18" ht="24" customHeight="1">
      <x:c r="A18" s="8"/>
      <x:c r="B18" s="8"/>
      <x:c r="C18" s="8"/>
      <x:c r="D18" s="14"/>
      <x:c r="E18" s="14"/>
      <x:c r="F18" s="14"/>
      <x:c r="G18" s="15" t="str">
        <x:f>IF(H18="OK",D18-E18-F18,"")</x:f>
      </x:c>
      <x:c r="H18" s="13" t="str">
        <x:f>IF(A18="",IF(COUNTA(B18:F18)=0,"","Нет ID"),IF(OR(B18="",C18&lt;&gt;"шт",COUNT(D18:F18)&lt;&gt;3),"Заполните поля",IF(COUNTIFS($A$13:$A$18,A18)&gt;1,"Дубль ID",IF(OR(MIN(D18:F18)&lt;0,MOD(D18,1)&lt;&gt;0,MOD(E18,1)&lt;&gt;0,MOD(F18,1)&lt;&gt;0),"Нужны целые ≥ 0",IF(D18-E18-F18&lt;0,"Резерв/блок &gt; годных","OK")))))</x:f>
      </x:c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16" t="str">
        <x:v>Годных: без карантина и брака. Резервы и другие блоки не пересекаются.</x:v>
      </x:c>
      <x:c r="B20" s="16"/>
      <x:c r="C20" s="16"/>
      <x:c r="D20" s="16"/>
      <x:c r="E20" s="16"/>
      <x:c r="F20" s="16"/>
      <x:c r="G20" s="16"/>
      <x:c r="H20" s="16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SKU A / версия</x:v>
      </x:c>
      <x:c r="B22" s="8"/>
      <x:c r="C22" s="8"/>
      <x:c r="D22" s="2" t="str">
        <x:v>SKU B / версия</x:v>
      </x:c>
      <x:c r="E22" s="8"/>
      <x:c r="F22" s="8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46" customHeight="1">
      <x:c r="A24" s="12" t="str">
        <x:v>ID компонента</x:v>
      </x:c>
      <x:c r="B24" s="12" t="str">
        <x:v>Норма A, шт/набор</x:v>
      </x:c>
      <x:c r="C24" s="12" t="str">
        <x:v>Норма B, шт/набор</x:v>
      </x:c>
      <x:c r="D24" s="12" t="str">
        <x:v>Лимит A, наборов</x:v>
      </x:c>
      <x:c r="E24" s="12" t="str">
        <x:v>Лимит B, наборов</x:v>
      </x:c>
      <x:c r="F24" s="12" t="str">
        <x:v>Нужно для плана, шт</x:v>
      </x:c>
      <x:c r="G24" s="12" t="str">
        <x:v>После плана, шт</x:v>
      </x:c>
      <x:c r="H24" s="12" t="str">
        <x:v>Состояние состава</x:v>
      </x:c>
    </x:row>
    <x:row r="25" ht="24" customHeight="1">
      <x:c r="A25" s="2" t="str">
        <x:f>IF(A13="","",A13)</x:f>
      </x:c>
      <x:c r="B25" s="14"/>
      <x:c r="C25" s="14"/>
      <x:c r="D25" s="15" t="str">
        <x:f>IF(H25&lt;&gt;"OK","",IF(B25=0,"",INT(G13/B25)))</x:f>
      </x:c>
      <x:c r="E25" s="15" t="str">
        <x:f>IF(H25&lt;&gt;"OK","",IF(C25=0,"",INT(G13/C25)))</x:f>
      </x:c>
      <x:c r="F25" s="15" t="str">
        <x:f>IF(OR(H25&lt;&gt;"OK",COUNT($B$8,$E$8)&lt;&gt;2),"",B25*$B$8+C25*$E$8)</x:f>
      </x:c>
      <x:c r="G25" s="15" t="str">
        <x:f>IF(ISNUMBER(F25),G13-F25,"")</x:f>
      </x:c>
      <x:c r="H25" s="13" t="str">
        <x:f>IF(A25="",IF(COUNTA(B25:C25)=0,"","Нет компонента"),IF(H13&lt;&gt;"OK","Исправьте остаток",IF(COUNT(B25:C25)&lt;&gt;2,"Введите обе нормы",IF(OR(MIN(B25:C25)&lt;0,MOD(B25,1)&lt;&gt;0,MOD(C25,1)&lt;&gt;0),"Нужны целые ≥ 0","OK"))))</x:f>
      </x:c>
    </x:row>
    <x:row r="26" ht="24" customHeight="1">
      <x:c r="A26" s="2" t="str">
        <x:f>IF(A14="","",A14)</x:f>
      </x:c>
      <x:c r="B26" s="14"/>
      <x:c r="C26" s="14"/>
      <x:c r="D26" s="15" t="str">
        <x:f>IF(H26&lt;&gt;"OK","",IF(B26=0,"",INT(G14/B26)))</x:f>
      </x:c>
      <x:c r="E26" s="15" t="str">
        <x:f>IF(H26&lt;&gt;"OK","",IF(C26=0,"",INT(G14/C26)))</x:f>
      </x:c>
      <x:c r="F26" s="15" t="str">
        <x:f>IF(OR(H26&lt;&gt;"OK",COUNT($B$8,$E$8)&lt;&gt;2),"",B26*$B$8+C26*$E$8)</x:f>
      </x:c>
      <x:c r="G26" s="15" t="str">
        <x:f>IF(ISNUMBER(F26),G14-F26,"")</x:f>
      </x:c>
      <x:c r="H26" s="13" t="str">
        <x:f>IF(A26="",IF(COUNTA(B26:C26)=0,"","Нет компонента"),IF(H14&lt;&gt;"OK","Исправьте остаток",IF(COUNT(B26:C26)&lt;&gt;2,"Введите обе нормы",IF(OR(MIN(B26:C26)&lt;0,MOD(B26,1)&lt;&gt;0,MOD(C26,1)&lt;&gt;0),"Нужны целые ≥ 0","OK"))))</x:f>
      </x:c>
    </x:row>
    <x:row r="27" ht="24" customHeight="1">
      <x:c r="A27" s="2" t="str">
        <x:f>IF(A15="","",A15)</x:f>
      </x:c>
      <x:c r="B27" s="14"/>
      <x:c r="C27" s="14"/>
      <x:c r="D27" s="15" t="str">
        <x:f>IF(H27&lt;&gt;"OK","",IF(B27=0,"",INT(G15/B27)))</x:f>
      </x:c>
      <x:c r="E27" s="15" t="str">
        <x:f>IF(H27&lt;&gt;"OK","",IF(C27=0,"",INT(G15/C27)))</x:f>
      </x:c>
      <x:c r="F27" s="15" t="str">
        <x:f>IF(OR(H27&lt;&gt;"OK",COUNT($B$8,$E$8)&lt;&gt;2),"",B27*$B$8+C27*$E$8)</x:f>
      </x:c>
      <x:c r="G27" s="15" t="str">
        <x:f>IF(ISNUMBER(F27),G15-F27,"")</x:f>
      </x:c>
      <x:c r="H27" s="13" t="str">
        <x:f>IF(A27="",IF(COUNTA(B27:C27)=0,"","Нет компонента"),IF(H15&lt;&gt;"OK","Исправьте остаток",IF(COUNT(B27:C27)&lt;&gt;2,"Введите обе нормы",IF(OR(MIN(B27:C27)&lt;0,MOD(B27,1)&lt;&gt;0,MOD(C27,1)&lt;&gt;0),"Нужны целые ≥ 0","OK"))))</x:f>
      </x:c>
    </x:row>
    <x:row r="28" ht="24" customHeight="1">
      <x:c r="A28" s="2" t="str">
        <x:f>IF(A16="","",A16)</x:f>
      </x:c>
      <x:c r="B28" s="14"/>
      <x:c r="C28" s="14"/>
      <x:c r="D28" s="15" t="str">
        <x:f>IF(H28&lt;&gt;"OK","",IF(B28=0,"",INT(G16/B28)))</x:f>
      </x:c>
      <x:c r="E28" s="15" t="str">
        <x:f>IF(H28&lt;&gt;"OK","",IF(C28=0,"",INT(G16/C28)))</x:f>
      </x:c>
      <x:c r="F28" s="15" t="str">
        <x:f>IF(OR(H28&lt;&gt;"OK",COUNT($B$8,$E$8)&lt;&gt;2),"",B28*$B$8+C28*$E$8)</x:f>
      </x:c>
      <x:c r="G28" s="15" t="str">
        <x:f>IF(ISNUMBER(F28),G16-F28,"")</x:f>
      </x:c>
      <x:c r="H28" s="13" t="str">
        <x:f>IF(A28="",IF(COUNTA(B28:C28)=0,"","Нет компонента"),IF(H16&lt;&gt;"OK","Исправьте остаток",IF(COUNT(B28:C28)&lt;&gt;2,"Введите обе нормы",IF(OR(MIN(B28:C28)&lt;0,MOD(B28,1)&lt;&gt;0,MOD(C28,1)&lt;&gt;0),"Нужны целые ≥ 0","OK"))))</x:f>
      </x:c>
    </x:row>
    <x:row r="29" ht="24" customHeight="1">
      <x:c r="A29" s="2" t="str">
        <x:f>IF(A17="","",A17)</x:f>
      </x:c>
      <x:c r="B29" s="14"/>
      <x:c r="C29" s="14"/>
      <x:c r="D29" s="15" t="str">
        <x:f>IF(H29&lt;&gt;"OK","",IF(B29=0,"",INT(G17/B29)))</x:f>
      </x:c>
      <x:c r="E29" s="15" t="str">
        <x:f>IF(H29&lt;&gt;"OK","",IF(C29=0,"",INT(G17/C29)))</x:f>
      </x:c>
      <x:c r="F29" s="15" t="str">
        <x:f>IF(OR(H29&lt;&gt;"OK",COUNT($B$8,$E$8)&lt;&gt;2),"",B29*$B$8+C29*$E$8)</x:f>
      </x:c>
      <x:c r="G29" s="15" t="str">
        <x:f>IF(ISNUMBER(F29),G17-F29,"")</x:f>
      </x:c>
      <x:c r="H29" s="13" t="str">
        <x:f>IF(A29="",IF(COUNTA(B29:C29)=0,"","Нет компонента"),IF(H17&lt;&gt;"OK","Исправьте остаток",IF(COUNT(B29:C29)&lt;&gt;2,"Введите обе нормы",IF(OR(MIN(B29:C29)&lt;0,MOD(B29,1)&lt;&gt;0,MOD(C29,1)&lt;&gt;0),"Нужны целые ≥ 0","OK"))))</x:f>
      </x:c>
    </x:row>
    <x:row r="30" ht="24" customHeight="1">
      <x:c r="A30" s="2" t="str">
        <x:f>IF(A18="","",A18)</x:f>
      </x:c>
      <x:c r="B30" s="14"/>
      <x:c r="C30" s="14"/>
      <x:c r="D30" s="15" t="str">
        <x:f>IF(H30&lt;&gt;"OK","",IF(B30=0,"",INT(G18/B30)))</x:f>
      </x:c>
      <x:c r="E30" s="15" t="str">
        <x:f>IF(H30&lt;&gt;"OK","",IF(C30=0,"",INT(G18/C30)))</x:f>
      </x:c>
      <x:c r="F30" s="15" t="str">
        <x:f>IF(OR(H30&lt;&gt;"OK",COUNT($B$8,$E$8)&lt;&gt;2),"",B30*$B$8+C30*$E$8)</x:f>
      </x:c>
      <x:c r="G30" s="15" t="str">
        <x:f>IF(ISNUMBER(F30),G18-F30,"")</x:f>
      </x:c>
      <x:c r="H30" s="13" t="str">
        <x:f>IF(A30="",IF(COUNTA(B30:C30)=0,"","Нет компонента"),IF(H18&lt;&gt;"OK","Исправьте остаток",IF(COUNT(B30:C30)&lt;&gt;2,"Введите обе нормы",IF(OR(MIN(B30:C30)&lt;0,MOD(B30,1)&lt;&gt;0,MOD(C30,1)&lt;&gt;0),"Нужны целые ≥ 0","OK"))))</x:f>
      </x:c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16" t="str">
        <x:v>Жёлтые ячейки — ввод. Серые — формулы. Норма 0 означает «не входит».</x:v>
      </x:c>
      <x:c r="B32" s="16"/>
      <x:c r="C32" s="16"/>
      <x:c r="D32" s="16"/>
      <x:c r="E32" s="16"/>
      <x:c r="F32" s="16"/>
      <x:c r="G32" s="16"/>
      <x:c r="H32" s="16"/>
    </x:row>
    <x:row r="33" ht="24" customHeight="1">
      <x:c r="A33" s="16" t="str">
        <x:v>Лимиты A и B по отдельности нельзя складывать. План учитывает общие компоненты.</x:v>
      </x:c>
      <x:c r="B33" s="16"/>
      <x:c r="C33" s="16"/>
      <x:c r="D33" s="16"/>
      <x:c r="E33" s="16"/>
      <x:c r="F33" s="16"/>
      <x:c r="G33" s="16"/>
      <x:c r="H33" s="16"/>
    </x:row>
    <x:row r="34" ht="24" customHeight="1">
      <x:c r="A34" s="16" t="str">
        <x:v>Файл не резервирует товары и не публикует остаток. После каждого движения нужен новый срез.</x:v>
      </x:c>
      <x:c r="B34" s="16"/>
      <x:c r="C34" s="16"/>
      <x:c r="D34" s="16"/>
      <x:c r="E34" s="16"/>
      <x:c r="F34" s="16"/>
      <x:c r="G34" s="16"/>
      <x:c r="H34" s="16"/>
    </x:row>
    <x:row r="35" ht="24" customHeight="1">
      <x:c r="A35" s="16" t="str">
        <x:v>Готовые собранные наборы ведите отдельно: использованные компоненты уже списаны.</x:v>
      </x:c>
      <x:c r="B35" s="16"/>
      <x:c r="C35" s="16"/>
      <x:c r="D35" s="16"/>
      <x:c r="E35" s="16"/>
      <x:c r="F35" s="16"/>
      <x:c r="G35" s="16"/>
      <x:c r="H35" s="16"/>
    </x:row>
    <x:row r="36" ht="24" customHeight="1">
      <x:c r="A36" s="16" t="str">
        <x:v>Учебные числа созданы для проверки формул; это не данные клиента и не прогноз.</x:v>
      </x:c>
      <x:c r="B36" s="16"/>
      <x:c r="C36" s="16"/>
      <x:c r="D36" s="16"/>
      <x:c r="E36" s="16"/>
      <x:c r="F36" s="16"/>
      <x:c r="G36" s="16"/>
      <x:c r="H36" s="16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16" t="str">
        <x:v>Формула доступности: минимум целых частей свободно / норма по входящим компонентам.</x:v>
      </x:c>
      <x:c r="B38" s="16"/>
      <x:c r="C38" s="16"/>
      <x:c r="D38" s="16"/>
      <x:c r="E38" s="16"/>
      <x:c r="F38" s="16"/>
      <x:c r="G38" s="16"/>
      <x:c r="H38" s="16"/>
    </x:row>
    <x:row r="39" ht="24" customHeight="1">
      <x:c r="A39" s="16" t="str">
        <x:v>Область: один владелец и физический склад, без вложенных наборов, дробных единиц и замен.</x:v>
      </x:c>
      <x:c r="B39" s="16"/>
      <x:c r="C39" s="16"/>
      <x:c r="D39" s="16"/>
      <x:c r="E39" s="16"/>
      <x:c r="F39" s="16"/>
      <x:c r="G39" s="16"/>
      <x:c r="H39" s="16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</x:sheetData>
  <x:conditionalFormatting sqref="G25:G30">
    <x:cfRule type="cellIs" dxfId="0" priority="1" operator="lessThan">
      <x:formula>0</x:formula>
    </x:cfRule>
  </x:conditionalFormatting>
  <x:conditionalFormatting sqref="G6:G6">
    <x:cfRule type="containsText" dxfId="1" priority="2" operator="containsText" text="ДЕФИЦИТ"/>
  </x:conditionalFormatting>
  <x:dataValidations count="2">
    <x:dataValidation type="whole" operator="greaterThanOrEqual" sqref="D13:F18">
      <x:formula1>0</x:formula1>
    </x:dataValidation>
    <x:dataValidation type="whole" operator="greaterThanOrEqual" sqref="B25:C30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63B63"/>
  </x:sheetPr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Комплекты: учебный пример</x:v>
      </x:c>
      <x:c r="B2" s="3"/>
      <x:c r="C2" s="3"/>
      <x:c r="D2" s="3"/>
      <x:c r="E2" s="3"/>
      <x:c r="F2" s="3"/>
      <x:c r="G2" s="3"/>
      <x:c r="H2" s="3"/>
    </x:row>
    <x:row r="3" ht="24" customHeight="1">
      <x:c r="A3" s="5" t="str">
        <x:v>До 6 компонентов и 2 наборов. Все компоненты измеряются в штуках.</x:v>
      </x:c>
      <x:c r="B3" s="5"/>
      <x:c r="C3" s="5"/>
      <x:c r="D3" s="5"/>
      <x:c r="E3" s="5"/>
      <x:c r="F3" s="5"/>
      <x:c r="G3" s="5"/>
      <x:c r="H3" s="5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6" t="str">
        <x:v>Набор A отдельно</x:v>
      </x:c>
      <x:c r="B5" s="6"/>
      <x:c r="C5" s="6"/>
      <x:c r="D5" s="6" t="str">
        <x:v>Набор B отдельно</x:v>
      </x:c>
      <x:c r="E5" s="6"/>
      <x:c r="F5" s="6"/>
      <x:c r="G5" s="6" t="str">
        <x:v>Совместный план</x:v>
      </x:c>
      <x:c r="H5" s="6"/>
    </x:row>
    <x:row r="6" ht="42" customHeight="1">
      <x:c r="A6" s="6"/>
      <x:c r="B6" s="7" t="n">
        <x:f>IF(OR(COUNTA(A13:A18)&lt;&gt;COUNTIFS(H13:H18,"OK"),COUNTIFS(H13:H18,"Нет ID")&gt;0,COUNTA(A13:A18)&lt;&gt;COUNTIFS(H25:H30,"OK"),COUNTIFS(H25:H30,"Нет компонента")&gt;0),"Проверьте ввод",IF(COUNT(D25:D30)=0,"Нет состава",MIN(D25:D30)))</x:f>
        <x:v>4</x:v>
      </x:c>
      <x:c r="C6" s="6"/>
      <x:c r="D6" s="6"/>
      <x:c r="E6" s="7" t="n">
        <x:f>IF(OR(COUNTA(A13:A18)&lt;&gt;COUNTIFS(H13:H18,"OK"),COUNTIFS(H13:H18,"Нет ID")&gt;0,COUNTA(A13:A18)&lt;&gt;COUNTIFS(H25:H30,"OK"),COUNTIFS(H25:H30,"Нет компонента")&gt;0),"Проверьте ввод",IF(COUNT(E25:E30)=0,"Нет состава",MIN(E25:E30)))</x:f>
        <x:v>5</x:v>
      </x:c>
      <x:c r="F6" s="6"/>
      <x:c r="G6" s="17" t="str">
        <x:f>IF(OR(OR(COUNTA(A13:A18)&lt;&gt;COUNTIFS(H13:H18,"OK"),COUNTIFS(H13:H18,"Нет ID")&gt;0,COUNTA(A13:A18)&lt;&gt;COUNTIFS(H25:H30,"OK"),COUNTIFS(H25:H30,"Нет компонента")&gt;0),COUNT(B8,E8)&lt;&gt;2,COUNT(G25:G30)=0),"Заполните ввод",IF(OR(MIN(B8,E8)&lt;0,MOD(B8,1)&lt;&gt;0,MOD(E8,1)&lt;&gt;0),"План: целые ≥ 0",IF(OR(AND(B8&gt;0,COUNT(D25:D30)=0),AND(E8&gt;0,COUNT(E25:E30)=0)),"Нет состава",IF(MIN(G25:G30)&lt;0,"ДЕФИЦИТ","По компонентам хватает"))))</x:f>
        <x:v>По компонентам хватает</x:v>
      </x:c>
      <x:c r="H6" s="17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2" t="str">
        <x:v>План A, наборов</x:v>
      </x:c>
      <x:c r="B8" s="8" t="n">
        <x:v>3</x:v>
      </x:c>
      <x:c r="C8" s="2"/>
      <x:c r="D8" s="2" t="str">
        <x:v>План B, наборов</x:v>
      </x:c>
      <x:c r="E8" s="8" t="n">
        <x:v>3</x:v>
      </x:c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24" customHeight="1">
      <x:c r="A10" s="2" t="str">
        <x:v>Владелец</x:v>
      </x:c>
      <x:c r="B10" s="8" t="str">
        <x:v>УЧЕБНЫЙ-01</x:v>
      </x:c>
      <x:c r="C10" s="2" t="str">
        <x:v>Склад</x:v>
      </x:c>
      <x:c r="D10" s="8" t="str">
        <x:v>УЧЕБНЫЙ-WH1</x:v>
      </x:c>
      <x:c r="E10" s="2" t="str">
        <x:v>Срез + часовой пояс</x:v>
      </x:c>
      <x:c r="F10" s="8" t="str">
        <x:v>31.10.2026 10:00 +03:00</x:v>
      </x:c>
      <x:c r="G10" s="8"/>
      <x:c r="H10" s="8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46" customHeight="1">
      <x:c r="A12" s="12" t="str">
        <x:v>ID компонента</x:v>
      </x:c>
      <x:c r="B12" s="12" t="str">
        <x:v>Наименование</x:v>
      </x:c>
      <x:c r="C12" s="12" t="str">
        <x:v>Ед.</x:v>
      </x:c>
      <x:c r="D12" s="12" t="str">
        <x:v>Годных физически</x:v>
      </x:c>
      <x:c r="E12" s="12" t="str">
        <x:v>В резерве</x:v>
      </x:c>
      <x:c r="F12" s="12" t="str">
        <x:v>Другие блоки</x:v>
      </x:c>
      <x:c r="G12" s="12" t="str">
        <x:v>Свободно</x:v>
      </x:c>
      <x:c r="H12" s="12" t="str">
        <x:v>Состояние ввода</x:v>
      </x:c>
    </x:row>
    <x:row r="13" ht="24" customHeight="1">
      <x:c r="A13" s="8" t="str">
        <x:v>CUP</x:v>
      </x:c>
      <x:c r="B13" s="8" t="str">
        <x:v>Кружка</x:v>
      </x:c>
      <x:c r="C13" s="8" t="str">
        <x:v>шт</x:v>
      </x:c>
      <x:c r="D13" s="14" t="n">
        <x:v>12</x:v>
      </x:c>
      <x:c r="E13" s="14" t="n">
        <x:v>2</x:v>
      </x:c>
      <x:c r="F13" s="14" t="n">
        <x:v>1</x:v>
      </x:c>
      <x:c r="G13" s="15" t="n">
        <x:f>IF(H13="OK",D13-E13-F13,"")</x:f>
        <x:v>9</x:v>
      </x:c>
      <x:c r="H13" s="13" t="str">
        <x:f>IF(A13="",IF(COUNTA(B13:F13)=0,"","Нет ID"),IF(OR(B13="",C13&lt;&gt;"шт",COUNT(D13:F13)&lt;&gt;3),"Заполните поля",IF(COUNTIFS($A$13:$A$18,A13)&gt;1,"Дубль ID",IF(OR(MIN(D13:F13)&lt;0,MOD(D13,1)&lt;&gt;0,MOD(E13,1)&lt;&gt;0,MOD(F13,1)&lt;&gt;0),"Нужны целые ≥ 0",IF(D13-E13-F13&lt;0,"Резерв/блок &gt; годных","OK")))))</x:f>
        <x:v>OK</x:v>
      </x:c>
    </x:row>
    <x:row r="14" ht="24" customHeight="1">
      <x:c r="A14" s="8" t="str">
        <x:v>TEA</x:v>
      </x:c>
      <x:c r="B14" s="8" t="str">
        <x:v>Чай</x:v>
      </x:c>
      <x:c r="C14" s="8" t="str">
        <x:v>шт</x:v>
      </x:c>
      <x:c r="D14" s="14" t="n">
        <x:v>15</x:v>
      </x:c>
      <x:c r="E14" s="14" t="n">
        <x:v>1</x:v>
      </x:c>
      <x:c r="F14" s="14" t="n">
        <x:v>0</x:v>
      </x:c>
      <x:c r="G14" s="15" t="n">
        <x:f>IF(H14="OK",D14-E14-F14,"")</x:f>
        <x:v>14</x:v>
      </x:c>
      <x:c r="H14" s="13" t="str">
        <x:f>IF(A14="",IF(COUNTA(B14:F14)=0,"","Нет ID"),IF(OR(B14="",C14&lt;&gt;"шт",COUNT(D14:F14)&lt;&gt;3),"Заполните поля",IF(COUNTIFS($A$13:$A$18,A14)&gt;1,"Дубль ID",IF(OR(MIN(D14:F14)&lt;0,MOD(D14,1)&lt;&gt;0,MOD(E14,1)&lt;&gt;0,MOD(F14,1)&lt;&gt;0),"Нужны целые ≥ 0",IF(D14-E14-F14&lt;0,"Резерв/блок &gt; годных","OK")))))</x:f>
        <x:v>OK</x:v>
      </x:c>
    </x:row>
    <x:row r="15" ht="24" customHeight="1">
      <x:c r="A15" s="8" t="str">
        <x:v>BOX</x:v>
      </x:c>
      <x:c r="B15" s="8" t="str">
        <x:v>Коробка A</x:v>
      </x:c>
      <x:c r="C15" s="8" t="str">
        <x:v>шт</x:v>
      </x:c>
      <x:c r="D15" s="14" t="n">
        <x:v>8</x:v>
      </x:c>
      <x:c r="E15" s="14" t="n">
        <x:v>1</x:v>
      </x:c>
      <x:c r="F15" s="14" t="n">
        <x:v>1</x:v>
      </x:c>
      <x:c r="G15" s="15" t="n">
        <x:f>IF(H15="OK",D15-E15-F15,"")</x:f>
        <x:v>6</x:v>
      </x:c>
      <x:c r="H15" s="13" t="str">
        <x:f>IF(A15="",IF(COUNTA(B15:F15)=0,"","Нет ID"),IF(OR(B15="",C15&lt;&gt;"шт",COUNT(D15:F15)&lt;&gt;3),"Заполните поля",IF(COUNTIFS($A$13:$A$18,A15)&gt;1,"Дубль ID",IF(OR(MIN(D15:F15)&lt;0,MOD(D15,1)&lt;&gt;0,MOD(E15,1)&lt;&gt;0,MOD(F15,1)&lt;&gt;0),"Нужны целые ≥ 0",IF(D15-E15-F15&lt;0,"Резерв/блок &gt; годных","OK")))))</x:f>
        <x:v>OK</x:v>
      </x:c>
    </x:row>
    <x:row r="16" ht="24" customHeight="1">
      <x:c r="A16" s="8" t="str">
        <x:v>CARD</x:v>
      </x:c>
      <x:c r="B16" s="8" t="str">
        <x:v>Открытка B</x:v>
      </x:c>
      <x:c r="C16" s="8" t="str">
        <x:v>шт</x:v>
      </x:c>
      <x:c r="D16" s="14" t="n">
        <x:v>5</x:v>
      </x:c>
      <x:c r="E16" s="14" t="n">
        <x:v>0</x:v>
      </x:c>
      <x:c r="F16" s="14" t="n">
        <x:v>0</x:v>
      </x:c>
      <x:c r="G16" s="15" t="n">
        <x:f>IF(H16="OK",D16-E16-F16,"")</x:f>
        <x:v>5</x:v>
      </x:c>
      <x:c r="H16" s="13" t="str">
        <x:f>IF(A16="",IF(COUNTA(B16:F16)=0,"","Нет ID"),IF(OR(B16="",C16&lt;&gt;"шт",COUNT(D16:F16)&lt;&gt;3),"Заполните поля",IF(COUNTIFS($A$13:$A$18,A16)&gt;1,"Дубль ID",IF(OR(MIN(D16:F16)&lt;0,MOD(D16,1)&lt;&gt;0,MOD(E16,1)&lt;&gt;0,MOD(F16,1)&lt;&gt;0),"Нужны целые ≥ 0",IF(D16-E16-F16&lt;0,"Резерв/блок &gt; годных","OK")))))</x:f>
        <x:v>OK</x:v>
      </x:c>
    </x:row>
    <x:row r="17" ht="24" customHeight="1">
      <x:c r="A17" s="8"/>
      <x:c r="B17" s="8"/>
      <x:c r="C17" s="8"/>
      <x:c r="D17" s="14"/>
      <x:c r="E17" s="14"/>
      <x:c r="F17" s="14"/>
      <x:c r="G17" s="15" t="str">
        <x:f>IF(H17="OK",D17-E17-F17,"")</x:f>
      </x:c>
      <x:c r="H17" s="13" t="str">
        <x:f>IF(A17="",IF(COUNTA(B17:F17)=0,"","Нет ID"),IF(OR(B17="",C17&lt;&gt;"шт",COUNT(D17:F17)&lt;&gt;3),"Заполните поля",IF(COUNTIFS($A$13:$A$18,A17)&gt;1,"Дубль ID",IF(OR(MIN(D17:F17)&lt;0,MOD(D17,1)&lt;&gt;0,MOD(E17,1)&lt;&gt;0,MOD(F17,1)&lt;&gt;0),"Нужны целые ≥ 0",IF(D17-E17-F17&lt;0,"Резерв/блок &gt; годных","OK")))))</x:f>
      </x:c>
    </x:row>
    <x:row r="18" ht="24" customHeight="1">
      <x:c r="A18" s="8"/>
      <x:c r="B18" s="8"/>
      <x:c r="C18" s="8"/>
      <x:c r="D18" s="14"/>
      <x:c r="E18" s="14"/>
      <x:c r="F18" s="14"/>
      <x:c r="G18" s="15" t="str">
        <x:f>IF(H18="OK",D18-E18-F18,"")</x:f>
      </x:c>
      <x:c r="H18" s="13" t="str">
        <x:f>IF(A18="",IF(COUNTA(B18:F18)=0,"","Нет ID"),IF(OR(B18="",C18&lt;&gt;"шт",COUNT(D18:F18)&lt;&gt;3),"Заполните поля",IF(COUNTIFS($A$13:$A$18,A18)&gt;1,"Дубль ID",IF(OR(MIN(D18:F18)&lt;0,MOD(D18,1)&lt;&gt;0,MOD(E18,1)&lt;&gt;0,MOD(F18,1)&lt;&gt;0),"Нужны целые ≥ 0",IF(D18-E18-F18&lt;0,"Резерв/блок &gt; годных","OK")))))</x:f>
      </x:c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16" t="str">
        <x:v>Годных: без карантина и брака. Резервы и другие блоки не пересекаются.</x:v>
      </x:c>
      <x:c r="B20" s="16"/>
      <x:c r="C20" s="16"/>
      <x:c r="D20" s="16"/>
      <x:c r="E20" s="16"/>
      <x:c r="F20" s="16"/>
      <x:c r="G20" s="16"/>
      <x:c r="H20" s="16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SKU A / версия</x:v>
      </x:c>
      <x:c r="B22" s="8" t="str">
        <x:v>KIT-A / v1</x:v>
      </x:c>
      <x:c r="C22" s="8"/>
      <x:c r="D22" s="2" t="str">
        <x:v>SKU B / версия</x:v>
      </x:c>
      <x:c r="E22" s="8" t="str">
        <x:v>KIT-B / v1</x:v>
      </x:c>
      <x:c r="F22" s="8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46" customHeight="1">
      <x:c r="A24" s="12" t="str">
        <x:v>ID компонента</x:v>
      </x:c>
      <x:c r="B24" s="12" t="str">
        <x:v>Норма A, шт/набор</x:v>
      </x:c>
      <x:c r="C24" s="12" t="str">
        <x:v>Норма B, шт/набор</x:v>
      </x:c>
      <x:c r="D24" s="12" t="str">
        <x:v>Лимит A, наборов</x:v>
      </x:c>
      <x:c r="E24" s="12" t="str">
        <x:v>Лимит B, наборов</x:v>
      </x:c>
      <x:c r="F24" s="12" t="str">
        <x:v>Нужно для плана, шт</x:v>
      </x:c>
      <x:c r="G24" s="12" t="str">
        <x:v>После плана, шт</x:v>
      </x:c>
      <x:c r="H24" s="12" t="str">
        <x:v>Состояние состава</x:v>
      </x:c>
    </x:row>
    <x:row r="25" ht="24" customHeight="1">
      <x:c r="A25" s="2" t="str">
        <x:f>IF(A13="","",A13)</x:f>
        <x:v>CUP</x:v>
      </x:c>
      <x:c r="B25" s="14" t="n">
        <x:v>2</x:v>
      </x:c>
      <x:c r="C25" s="14" t="n">
        <x:v>1</x:v>
      </x:c>
      <x:c r="D25" s="15" t="n">
        <x:f>IF(H25&lt;&gt;"OK","",IF(B25=0,"",INT(G13/B25)))</x:f>
        <x:v>4</x:v>
      </x:c>
      <x:c r="E25" s="15" t="n">
        <x:f>IF(H25&lt;&gt;"OK","",IF(C25=0,"",INT(G13/C25)))</x:f>
        <x:v>9</x:v>
      </x:c>
      <x:c r="F25" s="15" t="n">
        <x:f>IF(OR(H25&lt;&gt;"OK",COUNT($B$8,$E$8)&lt;&gt;2),"",B25*$B$8+C25*$E$8)</x:f>
        <x:v>9</x:v>
      </x:c>
      <x:c r="G25" s="15" t="n">
        <x:f>IF(ISNUMBER(F25),G13-F25,"")</x:f>
        <x:v>0</x:v>
      </x:c>
      <x:c r="H25" s="13" t="str">
        <x:f>IF(A25="",IF(COUNTA(B25:C25)=0,"","Нет компонента"),IF(H13&lt;&gt;"OK","Исправьте остаток",IF(COUNT(B25:C25)&lt;&gt;2,"Введите обе нормы",IF(OR(MIN(B25:C25)&lt;0,MOD(B25,1)&lt;&gt;0,MOD(C25,1)&lt;&gt;0),"Нужны целые ≥ 0","OK"))))</x:f>
        <x:v>OK</x:v>
      </x:c>
    </x:row>
    <x:row r="26" ht="24" customHeight="1">
      <x:c r="A26" s="2" t="str">
        <x:f>IF(A14="","",A14)</x:f>
        <x:v>TEA</x:v>
      </x:c>
      <x:c r="B26" s="14" t="n">
        <x:v>1</x:v>
      </x:c>
      <x:c r="C26" s="14" t="n">
        <x:v>2</x:v>
      </x:c>
      <x:c r="D26" s="15" t="n">
        <x:f>IF(H26&lt;&gt;"OK","",IF(B26=0,"",INT(G14/B26)))</x:f>
        <x:v>14</x:v>
      </x:c>
      <x:c r="E26" s="15" t="n">
        <x:f>IF(H26&lt;&gt;"OK","",IF(C26=0,"",INT(G14/C26)))</x:f>
        <x:v>7</x:v>
      </x:c>
      <x:c r="F26" s="15" t="n">
        <x:f>IF(OR(H26&lt;&gt;"OK",COUNT($B$8,$E$8)&lt;&gt;2),"",B26*$B$8+C26*$E$8)</x:f>
        <x:v>9</x:v>
      </x:c>
      <x:c r="G26" s="15" t="n">
        <x:f>IF(ISNUMBER(F26),G14-F26,"")</x:f>
        <x:v>5</x:v>
      </x:c>
      <x:c r="H26" s="13" t="str">
        <x:f>IF(A26="",IF(COUNTA(B26:C26)=0,"","Нет компонента"),IF(H14&lt;&gt;"OK","Исправьте остаток",IF(COUNT(B26:C26)&lt;&gt;2,"Введите обе нормы",IF(OR(MIN(B26:C26)&lt;0,MOD(B26,1)&lt;&gt;0,MOD(C26,1)&lt;&gt;0),"Нужны целые ≥ 0","OK"))))</x:f>
        <x:v>OK</x:v>
      </x:c>
    </x:row>
    <x:row r="27" ht="24" customHeight="1">
      <x:c r="A27" s="2" t="str">
        <x:f>IF(A15="","",A15)</x:f>
        <x:v>BOX</x:v>
      </x:c>
      <x:c r="B27" s="14" t="n">
        <x:v>1</x:v>
      </x:c>
      <x:c r="C27" s="14" t="n">
        <x:v>0</x:v>
      </x:c>
      <x:c r="D27" s="15" t="n">
        <x:f>IF(H27&lt;&gt;"OK","",IF(B27=0,"",INT(G15/B27)))</x:f>
        <x:v>6</x:v>
      </x:c>
      <x:c r="E27" s="15" t="str">
        <x:f>IF(H27&lt;&gt;"OK","",IF(C27=0,"",INT(G15/C27)))</x:f>
      </x:c>
      <x:c r="F27" s="15" t="n">
        <x:f>IF(OR(H27&lt;&gt;"OK",COUNT($B$8,$E$8)&lt;&gt;2),"",B27*$B$8+C27*$E$8)</x:f>
        <x:v>3</x:v>
      </x:c>
      <x:c r="G27" s="15" t="n">
        <x:f>IF(ISNUMBER(F27),G15-F27,"")</x:f>
        <x:v>3</x:v>
      </x:c>
      <x:c r="H27" s="13" t="str">
        <x:f>IF(A27="",IF(COUNTA(B27:C27)=0,"","Нет компонента"),IF(H15&lt;&gt;"OK","Исправьте остаток",IF(COUNT(B27:C27)&lt;&gt;2,"Введите обе нормы",IF(OR(MIN(B27:C27)&lt;0,MOD(B27,1)&lt;&gt;0,MOD(C27,1)&lt;&gt;0),"Нужны целые ≥ 0","OK"))))</x:f>
        <x:v>OK</x:v>
      </x:c>
    </x:row>
    <x:row r="28" ht="24" customHeight="1">
      <x:c r="A28" s="2" t="str">
        <x:f>IF(A16="","",A16)</x:f>
        <x:v>CARD</x:v>
      </x:c>
      <x:c r="B28" s="14" t="n">
        <x:v>0</x:v>
      </x:c>
      <x:c r="C28" s="14" t="n">
        <x:v>1</x:v>
      </x:c>
      <x:c r="D28" s="15" t="str">
        <x:f>IF(H28&lt;&gt;"OK","",IF(B28=0,"",INT(G16/B28)))</x:f>
      </x:c>
      <x:c r="E28" s="15" t="n">
        <x:f>IF(H28&lt;&gt;"OK","",IF(C28=0,"",INT(G16/C28)))</x:f>
        <x:v>5</x:v>
      </x:c>
      <x:c r="F28" s="15" t="n">
        <x:f>IF(OR(H28&lt;&gt;"OK",COUNT($B$8,$E$8)&lt;&gt;2),"",B28*$B$8+C28*$E$8)</x:f>
        <x:v>3</x:v>
      </x:c>
      <x:c r="G28" s="15" t="n">
        <x:f>IF(ISNUMBER(F28),G16-F28,"")</x:f>
        <x:v>2</x:v>
      </x:c>
      <x:c r="H28" s="13" t="str">
        <x:f>IF(A28="",IF(COUNTA(B28:C28)=0,"","Нет компонента"),IF(H16&lt;&gt;"OK","Исправьте остаток",IF(COUNT(B28:C28)&lt;&gt;2,"Введите обе нормы",IF(OR(MIN(B28:C28)&lt;0,MOD(B28,1)&lt;&gt;0,MOD(C28,1)&lt;&gt;0),"Нужны целые ≥ 0","OK"))))</x:f>
        <x:v>OK</x:v>
      </x:c>
    </x:row>
    <x:row r="29" ht="24" customHeight="1">
      <x:c r="A29" s="2" t="str">
        <x:f>IF(A17="","",A17)</x:f>
      </x:c>
      <x:c r="B29" s="14"/>
      <x:c r="C29" s="14"/>
      <x:c r="D29" s="15" t="str">
        <x:f>IF(H29&lt;&gt;"OK","",IF(B29=0,"",INT(G17/B29)))</x:f>
      </x:c>
      <x:c r="E29" s="15" t="str">
        <x:f>IF(H29&lt;&gt;"OK","",IF(C29=0,"",INT(G17/C29)))</x:f>
      </x:c>
      <x:c r="F29" s="15" t="str">
        <x:f>IF(OR(H29&lt;&gt;"OK",COUNT($B$8,$E$8)&lt;&gt;2),"",B29*$B$8+C29*$E$8)</x:f>
      </x:c>
      <x:c r="G29" s="15" t="str">
        <x:f>IF(ISNUMBER(F29),G17-F29,"")</x:f>
      </x:c>
      <x:c r="H29" s="13" t="str">
        <x:f>IF(A29="",IF(COUNTA(B29:C29)=0,"","Нет компонента"),IF(H17&lt;&gt;"OK","Исправьте остаток",IF(COUNT(B29:C29)&lt;&gt;2,"Введите обе нормы",IF(OR(MIN(B29:C29)&lt;0,MOD(B29,1)&lt;&gt;0,MOD(C29,1)&lt;&gt;0),"Нужны целые ≥ 0","OK"))))</x:f>
      </x:c>
    </x:row>
    <x:row r="30" ht="24" customHeight="1">
      <x:c r="A30" s="2" t="str">
        <x:f>IF(A18="","",A18)</x:f>
      </x:c>
      <x:c r="B30" s="14"/>
      <x:c r="C30" s="14"/>
      <x:c r="D30" s="15" t="str">
        <x:f>IF(H30&lt;&gt;"OK","",IF(B30=0,"",INT(G18/B30)))</x:f>
      </x:c>
      <x:c r="E30" s="15" t="str">
        <x:f>IF(H30&lt;&gt;"OK","",IF(C30=0,"",INT(G18/C30)))</x:f>
      </x:c>
      <x:c r="F30" s="15" t="str">
        <x:f>IF(OR(H30&lt;&gt;"OK",COUNT($B$8,$E$8)&lt;&gt;2),"",B30*$B$8+C30*$E$8)</x:f>
      </x:c>
      <x:c r="G30" s="15" t="str">
        <x:f>IF(ISNUMBER(F30),G18-F30,"")</x:f>
      </x:c>
      <x:c r="H30" s="13" t="str">
        <x:f>IF(A30="",IF(COUNTA(B30:C30)=0,"","Нет компонента"),IF(H18&lt;&gt;"OK","Исправьте остаток",IF(COUNT(B30:C30)&lt;&gt;2,"Введите обе нормы",IF(OR(MIN(B30:C30)&lt;0,MOD(B30,1)&lt;&gt;0,MOD(C30,1)&lt;&gt;0),"Нужны целые ≥ 0","OK"))))</x:f>
      </x:c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16" t="str">
        <x:v>Жёлтые ячейки — ввод. Серые — формулы. Норма 0 означает «не входит».</x:v>
      </x:c>
      <x:c r="B32" s="16"/>
      <x:c r="C32" s="16"/>
      <x:c r="D32" s="16"/>
      <x:c r="E32" s="16"/>
      <x:c r="F32" s="16"/>
      <x:c r="G32" s="16"/>
      <x:c r="H32" s="16"/>
    </x:row>
    <x:row r="33" ht="24" customHeight="1">
      <x:c r="A33" s="16" t="str">
        <x:v>Лимиты A и B по отдельности нельзя складывать. План учитывает общие компоненты.</x:v>
      </x:c>
      <x:c r="B33" s="16"/>
      <x:c r="C33" s="16"/>
      <x:c r="D33" s="16"/>
      <x:c r="E33" s="16"/>
      <x:c r="F33" s="16"/>
      <x:c r="G33" s="16"/>
      <x:c r="H33" s="16"/>
    </x:row>
    <x:row r="34" ht="24" customHeight="1">
      <x:c r="A34" s="16" t="str">
        <x:v>Файл не резервирует товары и не публикует остаток. После каждого движения нужен новый срез.</x:v>
      </x:c>
      <x:c r="B34" s="16"/>
      <x:c r="C34" s="16"/>
      <x:c r="D34" s="16"/>
      <x:c r="E34" s="16"/>
      <x:c r="F34" s="16"/>
      <x:c r="G34" s="16"/>
      <x:c r="H34" s="16"/>
    </x:row>
    <x:row r="35" ht="24" customHeight="1">
      <x:c r="A35" s="16" t="str">
        <x:v>Готовые собранные наборы ведите отдельно: использованные компоненты уже списаны.</x:v>
      </x:c>
      <x:c r="B35" s="16"/>
      <x:c r="C35" s="16"/>
      <x:c r="D35" s="16"/>
      <x:c r="E35" s="16"/>
      <x:c r="F35" s="16"/>
      <x:c r="G35" s="16"/>
      <x:c r="H35" s="16"/>
    </x:row>
    <x:row r="36" ht="24" customHeight="1">
      <x:c r="A36" s="16" t="str">
        <x:v>Учебные числа созданы для проверки формул; это не данные клиента и не прогноз.</x:v>
      </x:c>
      <x:c r="B36" s="16"/>
      <x:c r="C36" s="16"/>
      <x:c r="D36" s="16"/>
      <x:c r="E36" s="16"/>
      <x:c r="F36" s="16"/>
      <x:c r="G36" s="16"/>
      <x:c r="H36" s="16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16" t="str">
        <x:v>Формула доступности: минимум целых частей свободно / норма по входящим компонентам.</x:v>
      </x:c>
      <x:c r="B38" s="16"/>
      <x:c r="C38" s="16"/>
      <x:c r="D38" s="16"/>
      <x:c r="E38" s="16"/>
      <x:c r="F38" s="16"/>
      <x:c r="G38" s="16"/>
      <x:c r="H38" s="16"/>
    </x:row>
    <x:row r="39" ht="24" customHeight="1">
      <x:c r="A39" s="16" t="str">
        <x:v>Область: один владелец и физический склад, без вложенных наборов, дробных единиц и замен.</x:v>
      </x:c>
      <x:c r="B39" s="16"/>
      <x:c r="C39" s="16"/>
      <x:c r="D39" s="16"/>
      <x:c r="E39" s="16"/>
      <x:c r="F39" s="16"/>
      <x:c r="G39" s="16"/>
      <x:c r="H39" s="16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</x:sheetData>
  <x:conditionalFormatting sqref="G25:G30">
    <x:cfRule type="cellIs" dxfId="2" priority="1" operator="lessThan">
      <x:formula>0</x:formula>
    </x:cfRule>
  </x:conditionalFormatting>
  <x:conditionalFormatting sqref="G6:G6">
    <x:cfRule type="containsText" dxfId="3" priority="2" operator="containsText" text="ДЕФИЦИТ"/>
  </x:conditionalFormatting>
  <x:dataValidations count="2">
    <x:dataValidation type="whole" operator="greaterThanOrEqual" sqref="D13:F18">
      <x:formula1>0</x:formula1>
    </x:dataValidation>
    <x:dataValidation type="whole" operator="greaterThanOrEqual" sqref="B25:C3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63B63"/>
  </x:sheetPr>
  <x:sheetViews>
    <x:sheetView showGridLines="0" workbookViewId="0"/>
  </x:sheetViews>
  <x:sheetFormatPr defaultRowHeight="15"/>
  <x:cols>
    <x:col min="1" max="1" width="28" hidden="0" customWidth="1"/>
    <x:col min="2" max="2" width="2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Частичный возврат: пустой шаблон</x:v>
      </x:c>
      <x:c r="B2" s="3"/>
      <x:c r="C2" s="3"/>
      <x:c r="D2" s="3"/>
      <x:c r="E2" s="3"/>
      <x:c r="F2" s="3"/>
      <x:c r="G2" s="3"/>
      <x:c r="H2" s="3"/>
    </x:row>
    <x:row r="3" ht="24" customHeight="1">
      <x:c r="A3" s="5" t="str">
        <x:v>Один возврат одной версии набора. Все количества — в штуках компонентов.</x:v>
      </x:c>
      <x:c r="B3" s="5"/>
      <x:c r="C3" s="5"/>
      <x:c r="D3" s="5"/>
      <x:c r="E3" s="5"/>
      <x:c r="F3" s="5"/>
      <x:c r="G3" s="5"/>
      <x:c r="H3" s="5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6" t="str">
        <x:v>Полных составов из годного</x:v>
      </x:c>
      <x:c r="B5" s="6"/>
      <x:c r="C5" s="6"/>
      <x:c r="D5" s="6" t="str">
        <x:v>Решение по продаже</x:v>
      </x:c>
      <x:c r="E5" s="6"/>
      <x:c r="F5" s="6"/>
      <x:c r="G5" s="6"/>
      <x:c r="H5" s="6"/>
    </x:row>
    <x:row r="6" ht="24" customHeight="1">
      <x:c r="A6" s="6"/>
      <x:c r="B6" s="7" t="str">
        <x:f>IF(OR(COUNTA(A13:A18)&lt;&gt;COUNTIFS(H13:H18,"OK"),COUNTIFS(H13:H18,"Нет ID")&gt;0),"Проверьте ввод",IF(COUNT(C22:C27)=0,"Нет состава",MIN(C22:C27)))</x:f>
        <x:v>Нет состава</x:v>
      </x:c>
      <x:c r="C6" s="6"/>
      <x:c r="D6" s="6"/>
      <x:c r="E6" s="6" t="str">
        <x:v>Не рассчитывается: нужен допуск</x:v>
      </x:c>
      <x:c r="F6" s="6"/>
      <x:c r="G6" s="6"/>
      <x:c r="H6" s="6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2" t="str">
        <x:v>ID возврата</x:v>
      </x:c>
      <x:c r="B8" s="8"/>
      <x:c r="C8" s="2" t="str">
        <x:v>Заказ / строка</x:v>
      </x:c>
      <x:c r="D8" s="8"/>
      <x:c r="E8" s="2" t="str">
        <x:v>SKU / версия</x:v>
      </x:c>
      <x:c r="F8" s="8"/>
      <x:c r="G8" s="2" t="str">
        <x:v>Наборов отгружено</x:v>
      </x:c>
      <x:c r="H8" s="8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38" customHeight="1">
      <x:c r="A10" s="2" t="str">
        <x:v>Владелец / склад</x:v>
      </x:c>
      <x:c r="B10" s="8"/>
      <x:c r="C10" s="8"/>
      <x:c r="D10" s="18" t="str">
        <x:v>Осмотр: дата / кто</x:v>
      </x:c>
      <x:c r="E10" s="8"/>
      <x:c r="F10" s="8"/>
      <x:c r="G10" s="8"/>
      <x:c r="H10" s="8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46" customHeight="1">
      <x:c r="A12" s="12" t="str">
        <x:v>Компонент / вариант</x:v>
      </x:c>
      <x:c r="B12" s="12" t="str">
        <x:v>Норма, шт/набор</x:v>
      </x:c>
      <x:c r="C12" s="12" t="str">
        <x:v>Отгружено, шт</x:v>
      </x:c>
      <x:c r="D12" s="12" t="str">
        <x:v>Получено, шт</x:v>
      </x:c>
      <x:c r="E12" s="12" t="str">
        <x:v>Годно, шт</x:v>
      </x:c>
      <x:c r="F12" s="12" t="str">
        <x:v>Карантин, шт</x:v>
      </x:c>
      <x:c r="G12" s="12" t="str">
        <x:v>Брак, шт</x:v>
      </x:c>
      <x:c r="H12" s="12" t="str">
        <x:v>Состояние ввода</x:v>
      </x:c>
    </x:row>
    <x:row r="13" ht="24" customHeight="1">
      <x:c r="A13" s="8"/>
      <x:c r="B13" s="14"/>
      <x:c r="C13" s="15" t="str">
        <x:f>IF(OR(A13="",COUNT(B13,$H$8)&lt;&gt;2),"",B13*$H$8)</x:f>
      </x:c>
      <x:c r="D13" s="14"/>
      <x:c r="E13" s="14"/>
      <x:c r="F13" s="14"/>
      <x:c r="G13" s="14"/>
      <x:c r="H13" s="13" t="str">
        <x:f>IF(A13="",IF(COUNTA(B13,D13:G13)=0,"","Нет ID"),IF(OR(COUNT(B13,D13:G13)&lt;&gt;5,COUNT($H$8)&lt;&gt;1),"Заполните поля",IF(COUNTIFS($A$13:$A$18,A13)&gt;1,"Дубль ID",IF(OR(B13&lt;=0,MIN(D13:G13)&lt;0,$H$8&lt;=0,MOD(B13,1)&lt;&gt;0,MOD(D13,1)&lt;&gt;0,MOD(E13,1)&lt;&gt;0,MOD(F13,1)&lt;&gt;0,MOD(G13,1)&lt;&gt;0,MOD($H$8,1)&lt;&gt;0),"Неверное количество",IF(D13&lt;&gt;SUM(E13:G13),"Распределите полученное",IF(D13&gt;C13,"Излишек: изолировать","OK"))))))</x:f>
      </x:c>
    </x:row>
    <x:row r="14" ht="24" customHeight="1">
      <x:c r="A14" s="8"/>
      <x:c r="B14" s="14"/>
      <x:c r="C14" s="15" t="str">
        <x:f>IF(OR(A14="",COUNT(B14,$H$8)&lt;&gt;2),"",B14*$H$8)</x:f>
      </x:c>
      <x:c r="D14" s="14"/>
      <x:c r="E14" s="14"/>
      <x:c r="F14" s="14"/>
      <x:c r="G14" s="14"/>
      <x:c r="H14" s="13" t="str">
        <x:f>IF(A14="",IF(COUNTA(B14,D14:G14)=0,"","Нет ID"),IF(OR(COUNT(B14,D14:G14)&lt;&gt;5,COUNT($H$8)&lt;&gt;1),"Заполните поля",IF(COUNTIFS($A$13:$A$18,A14)&gt;1,"Дубль ID",IF(OR(B14&lt;=0,MIN(D14:G14)&lt;0,$H$8&lt;=0,MOD(B14,1)&lt;&gt;0,MOD(D14,1)&lt;&gt;0,MOD(E14,1)&lt;&gt;0,MOD(F14,1)&lt;&gt;0,MOD(G14,1)&lt;&gt;0,MOD($H$8,1)&lt;&gt;0),"Неверное количество",IF(D14&lt;&gt;SUM(E14:G14),"Распределите полученное",IF(D14&gt;C14,"Излишек: изолировать","OK"))))))</x:f>
      </x:c>
    </x:row>
    <x:row r="15" ht="24" customHeight="1">
      <x:c r="A15" s="8"/>
      <x:c r="B15" s="14"/>
      <x:c r="C15" s="15" t="str">
        <x:f>IF(OR(A15="",COUNT(B15,$H$8)&lt;&gt;2),"",B15*$H$8)</x:f>
      </x:c>
      <x:c r="D15" s="14"/>
      <x:c r="E15" s="14"/>
      <x:c r="F15" s="14"/>
      <x:c r="G15" s="14"/>
      <x:c r="H15" s="13" t="str">
        <x:f>IF(A15="",IF(COUNTA(B15,D15:G15)=0,"","Нет ID"),IF(OR(COUNT(B15,D15:G15)&lt;&gt;5,COUNT($H$8)&lt;&gt;1),"Заполните поля",IF(COUNTIFS($A$13:$A$18,A15)&gt;1,"Дубль ID",IF(OR(B15&lt;=0,MIN(D15:G15)&lt;0,$H$8&lt;=0,MOD(B15,1)&lt;&gt;0,MOD(D15,1)&lt;&gt;0,MOD(E15,1)&lt;&gt;0,MOD(F15,1)&lt;&gt;0,MOD(G15,1)&lt;&gt;0,MOD($H$8,1)&lt;&gt;0),"Неверное количество",IF(D15&lt;&gt;SUM(E15:G15),"Распределите полученное",IF(D15&gt;C15,"Излишек: изолировать","OK"))))))</x:f>
      </x:c>
    </x:row>
    <x:row r="16" ht="24" customHeight="1">
      <x:c r="A16" s="8"/>
      <x:c r="B16" s="14"/>
      <x:c r="C16" s="15" t="str">
        <x:f>IF(OR(A16="",COUNT(B16,$H$8)&lt;&gt;2),"",B16*$H$8)</x:f>
      </x:c>
      <x:c r="D16" s="14"/>
      <x:c r="E16" s="14"/>
      <x:c r="F16" s="14"/>
      <x:c r="G16" s="14"/>
      <x:c r="H16" s="13" t="str">
        <x:f>IF(A16="",IF(COUNTA(B16,D16:G16)=0,"","Нет ID"),IF(OR(COUNT(B16,D16:G16)&lt;&gt;5,COUNT($H$8)&lt;&gt;1),"Заполните поля",IF(COUNTIFS($A$13:$A$18,A16)&gt;1,"Дубль ID",IF(OR(B16&lt;=0,MIN(D16:G16)&lt;0,$H$8&lt;=0,MOD(B16,1)&lt;&gt;0,MOD(D16,1)&lt;&gt;0,MOD(E16,1)&lt;&gt;0,MOD(F16,1)&lt;&gt;0,MOD(G16,1)&lt;&gt;0,MOD($H$8,1)&lt;&gt;0),"Неверное количество",IF(D16&lt;&gt;SUM(E16:G16),"Распределите полученное",IF(D16&gt;C16,"Излишек: изолировать","OK"))))))</x:f>
      </x:c>
    </x:row>
    <x:row r="17" ht="24" customHeight="1">
      <x:c r="A17" s="8"/>
      <x:c r="B17" s="14"/>
      <x:c r="C17" s="15" t="str">
        <x:f>IF(OR(A17="",COUNT(B17,$H$8)&lt;&gt;2),"",B17*$H$8)</x:f>
      </x:c>
      <x:c r="D17" s="14"/>
      <x:c r="E17" s="14"/>
      <x:c r="F17" s="14"/>
      <x:c r="G17" s="14"/>
      <x:c r="H17" s="13" t="str">
        <x:f>IF(A17="",IF(COUNTA(B17,D17:G17)=0,"","Нет ID"),IF(OR(COUNT(B17,D17:G17)&lt;&gt;5,COUNT($H$8)&lt;&gt;1),"Заполните поля",IF(COUNTIFS($A$13:$A$18,A17)&gt;1,"Дубль ID",IF(OR(B17&lt;=0,MIN(D17:G17)&lt;0,$H$8&lt;=0,MOD(B17,1)&lt;&gt;0,MOD(D17,1)&lt;&gt;0,MOD(E17,1)&lt;&gt;0,MOD(F17,1)&lt;&gt;0,MOD(G17,1)&lt;&gt;0,MOD($H$8,1)&lt;&gt;0),"Неверное количество",IF(D17&lt;&gt;SUM(E17:G17),"Распределите полученное",IF(D17&gt;C17,"Излишек: изолировать","OK"))))))</x:f>
      </x:c>
    </x:row>
    <x:row r="18" ht="24" customHeight="1">
      <x:c r="A18" s="8"/>
      <x:c r="B18" s="14"/>
      <x:c r="C18" s="15" t="str">
        <x:f>IF(OR(A18="",COUNT(B18,$H$8)&lt;&gt;2),"",B18*$H$8)</x:f>
      </x:c>
      <x:c r="D18" s="14"/>
      <x:c r="E18" s="14"/>
      <x:c r="F18" s="14"/>
      <x:c r="G18" s="14"/>
      <x:c r="H18" s="13" t="str">
        <x:f>IF(A18="",IF(COUNTA(B18,D18:G18)=0,"","Нет ID"),IF(OR(COUNT(B18,D18:G18)&lt;&gt;5,COUNT($H$8)&lt;&gt;1),"Заполните поля",IF(COUNTIFS($A$13:$A$18,A18)&gt;1,"Дубль ID",IF(OR(B18&lt;=0,MIN(D18:G18)&lt;0,$H$8&lt;=0,MOD(B18,1)&lt;&gt;0,MOD(D18,1)&lt;&gt;0,MOD(E18,1)&lt;&gt;0,MOD(F18,1)&lt;&gt;0,MOD(G18,1)&lt;&gt;0,MOD($H$8,1)&lt;&gt;0),"Неверное количество",IF(D18&lt;&gt;SUM(E18:G18),"Распределите полученное",IF(D18&gt;C18,"Излишек: изолировать","OK"))))))</x:f>
      </x:c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46" customHeight="1">
      <x:c r="A21" s="12" t="str">
        <x:v>Компонент / вариант</x:v>
      </x:c>
      <x:c r="B21" s="12" t="str">
        <x:v>Недополучено, шт</x:v>
      </x:c>
      <x:c r="C21" s="12" t="str">
        <x:v>Из годного, наборов</x:v>
      </x:c>
      <x:c r="D21" s="12" t="str">
        <x:v>В допуск к продаже, шт</x:v>
      </x:c>
      <x:c r="E21" s="12" t="str">
        <x:v>Основание допуска</x:v>
      </x:c>
      <x:c r="F21" s="12" t="str">
        <x:v>Событие учёта</x:v>
      </x:c>
      <x:c r="G21" s="12" t="str">
        <x:v>Ответственный</x:v>
      </x:c>
      <x:c r="H21" s="12" t="str">
        <x:v>Следующее действие</x:v>
      </x:c>
    </x:row>
    <x:row r="22" ht="58" customHeight="1">
      <x:c r="A22" s="2" t="str">
        <x:f>IF(A13="","",A13)</x:f>
      </x:c>
      <x:c r="B22" s="19" t="str">
        <x:f>IF(OR(A13="",COUNT(C13:D13)&lt;&gt;2),"",C13-D13)</x:f>
      </x:c>
      <x:c r="C22" s="19" t="str">
        <x:f>IF(H13&lt;&gt;"OK","",INT(E13/B13))</x:f>
      </x:c>
      <x:c r="D22" s="20"/>
      <x:c r="E22" s="21"/>
      <x:c r="F22" s="21"/>
      <x:c r="G22" s="21"/>
      <x:c r="H22" s="21"/>
    </x:row>
    <x:row r="23" ht="58" customHeight="1">
      <x:c r="A23" s="2" t="str">
        <x:f>IF(A14="","",A14)</x:f>
      </x:c>
      <x:c r="B23" s="19" t="str">
        <x:f>IF(OR(A14="",COUNT(C14:D14)&lt;&gt;2),"",C14-D14)</x:f>
      </x:c>
      <x:c r="C23" s="19" t="str">
        <x:f>IF(H14&lt;&gt;"OK","",INT(E14/B14))</x:f>
      </x:c>
      <x:c r="D23" s="20"/>
      <x:c r="E23" s="21"/>
      <x:c r="F23" s="21"/>
      <x:c r="G23" s="21"/>
      <x:c r="H23" s="21"/>
    </x:row>
    <x:row r="24" ht="58" customHeight="1">
      <x:c r="A24" s="2" t="str">
        <x:f>IF(A15="","",A15)</x:f>
      </x:c>
      <x:c r="B24" s="19" t="str">
        <x:f>IF(OR(A15="",COUNT(C15:D15)&lt;&gt;2),"",C15-D15)</x:f>
      </x:c>
      <x:c r="C24" s="19" t="str">
        <x:f>IF(H15&lt;&gt;"OK","",INT(E15/B15))</x:f>
      </x:c>
      <x:c r="D24" s="20"/>
      <x:c r="E24" s="21"/>
      <x:c r="F24" s="21"/>
      <x:c r="G24" s="21"/>
      <x:c r="H24" s="21"/>
    </x:row>
    <x:row r="25" ht="58" customHeight="1">
      <x:c r="A25" s="2" t="str">
        <x:f>IF(A16="","",A16)</x:f>
      </x:c>
      <x:c r="B25" s="19" t="str">
        <x:f>IF(OR(A16="",COUNT(C16:D16)&lt;&gt;2),"",C16-D16)</x:f>
      </x:c>
      <x:c r="C25" s="19" t="str">
        <x:f>IF(H16&lt;&gt;"OK","",INT(E16/B16))</x:f>
      </x:c>
      <x:c r="D25" s="20"/>
      <x:c r="E25" s="21"/>
      <x:c r="F25" s="21"/>
      <x:c r="G25" s="21"/>
      <x:c r="H25" s="21"/>
    </x:row>
    <x:row r="26" ht="58" customHeight="1">
      <x:c r="A26" s="2" t="str">
        <x:f>IF(A17="","",A17)</x:f>
      </x:c>
      <x:c r="B26" s="19" t="str">
        <x:f>IF(OR(A17="",COUNT(C17:D17)&lt;&gt;2),"",C17-D17)</x:f>
      </x:c>
      <x:c r="C26" s="19" t="str">
        <x:f>IF(H17&lt;&gt;"OK","",INT(E17/B17))</x:f>
      </x:c>
      <x:c r="D26" s="20"/>
      <x:c r="E26" s="21"/>
      <x:c r="F26" s="21"/>
      <x:c r="G26" s="21"/>
      <x:c r="H26" s="21"/>
    </x:row>
    <x:row r="27" ht="58" customHeight="1">
      <x:c r="A27" s="2" t="str">
        <x:f>IF(A18="","",A18)</x:f>
      </x:c>
      <x:c r="B27" s="19" t="str">
        <x:f>IF(OR(A18="",COUNT(C18:D18)&lt;&gt;2),"",C18-D18)</x:f>
      </x:c>
      <x:c r="C27" s="19" t="str">
        <x:f>IF(H18&lt;&gt;"OK","",INT(E18/B18))</x:f>
      </x:c>
      <x:c r="D27" s="20"/>
      <x:c r="E27" s="21"/>
      <x:c r="F27" s="21"/>
      <x:c r="G27" s="21"/>
      <x:c r="H27" s="21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16" t="str">
        <x:v>Получено = годно + карантин + брак. Недостачу не добавляют в приход.</x:v>
      </x:c>
      <x:c r="B29" s="16"/>
      <x:c r="C29" s="16"/>
      <x:c r="D29" s="16"/>
      <x:c r="E29" s="16"/>
      <x:c r="F29" s="16"/>
      <x:c r="G29" s="16"/>
      <x:c r="H29" s="16"/>
    </x:row>
    <x:row r="30" ht="24" customHeight="1">
      <x:c r="A30" s="16" t="str">
        <x:v>Полный состав — арифметический максимум; это не разрешение продавать набор или компоненты.</x:v>
      </x:c>
      <x:c r="B30" s="16"/>
      <x:c r="C30" s="16"/>
      <x:c r="D30" s="16"/>
      <x:c r="E30" s="16"/>
      <x:c r="F30" s="16"/>
      <x:c r="G30" s="16"/>
      <x:c r="H30" s="16"/>
    </x:row>
    <x:row r="31" ht="24" customHeight="1">
      <x:c r="A31" s="16" t="str">
        <x:v>Допуск, документы, маркировку и право отдельной продажи проверяет ответственный.</x:v>
      </x:c>
      <x:c r="B31" s="16"/>
      <x:c r="C31" s="16"/>
      <x:c r="D31" s="16"/>
      <x:c r="E31" s="16"/>
      <x:c r="F31" s="16"/>
      <x:c r="G31" s="16"/>
      <x:c r="H31" s="16"/>
    </x:row>
    <x:row r="32" ht="24" customHeight="1">
      <x:c r="A32" s="16" t="str">
        <x:v>Повтор одного события учёта не создаёт новый приход. Сверьте журнал WMS перед проведением.</x:v>
      </x:c>
      <x:c r="B32" s="16"/>
      <x:c r="C32" s="16"/>
      <x:c r="D32" s="16"/>
      <x:c r="E32" s="16"/>
      <x:c r="F32" s="16"/>
      <x:c r="G32" s="16"/>
      <x:c r="H32" s="16"/>
    </x:row>
    <x:row r="33" ht="24" customHeight="1">
      <x:c r="A33" s="16" t="str">
        <x:v>Годные компоненты после допуска приходуют один раз; полный набор из них — отдельная сборка.</x:v>
      </x:c>
      <x:c r="B33" s="16"/>
      <x:c r="C33" s="16"/>
      <x:c r="D33" s="16"/>
      <x:c r="E33" s="16"/>
      <x:c r="F33" s="16"/>
      <x:c r="G33" s="16"/>
      <x:c r="H33" s="16"/>
    </x:row>
    <x:row r="34" ht="24" customHeight="1">
      <x:c r="A34" s="16" t="str">
        <x:v>Не прибавляйте одновременно набор и те же компоненты. Не используйте новый рецепт вместо снимка заказа.</x:v>
      </x:c>
      <x:c r="B34" s="16"/>
      <x:c r="C34" s="16"/>
      <x:c r="D34" s="16"/>
      <x:c r="E34" s="16"/>
      <x:c r="F34" s="16"/>
      <x:c r="G34" s="16"/>
      <x:c r="H34" s="16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16" t="str">
        <x:v>Шаблон хранит решение, но не проводит складские или юридические операции.</x:v>
      </x:c>
      <x:c r="B36" s="16"/>
      <x:c r="C36" s="16"/>
      <x:c r="D36" s="16"/>
      <x:c r="E36" s="16"/>
      <x:c r="F36" s="16"/>
      <x:c r="G36" s="16"/>
      <x:c r="H36" s="16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16" t="str">
        <x:v>Учебные источники и методика: skirbo.ru/blog/komplekty-nabory-ostatki-vozvraty (после публикации).</x:v>
      </x:c>
      <x:c r="B38" s="16"/>
      <x:c r="C38" s="16"/>
      <x:c r="D38" s="16"/>
      <x:c r="E38" s="16"/>
      <x:c r="F38" s="16"/>
      <x:c r="G38" s="16"/>
      <x:c r="H38" s="16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</x:sheetData>
  <x:conditionalFormatting sqref="D22:D22">
    <x:cfRule type="expression" dxfId="4" priority="1">
      <x:formula>AND(ISNUMBER(D22),OR(D22&lt;0,D22&gt;E13,MOD(D22,1)&lt;&gt;0))</x:formula>
    </x:cfRule>
  </x:conditionalFormatting>
  <x:conditionalFormatting sqref="D23:D23">
    <x:cfRule type="expression" dxfId="5" priority="2">
      <x:formula>AND(ISNUMBER(D23),OR(D23&lt;0,D23&gt;E14,MOD(D23,1)&lt;&gt;0))</x:formula>
    </x:cfRule>
  </x:conditionalFormatting>
  <x:conditionalFormatting sqref="D24:D24">
    <x:cfRule type="expression" dxfId="6" priority="3">
      <x:formula>AND(ISNUMBER(D24),OR(D24&lt;0,D24&gt;E15,MOD(D24,1)&lt;&gt;0))</x:formula>
    </x:cfRule>
  </x:conditionalFormatting>
  <x:conditionalFormatting sqref="D25:D25">
    <x:cfRule type="expression" dxfId="7" priority="4">
      <x:formula>AND(ISNUMBER(D25),OR(D25&lt;0,D25&gt;E16,MOD(D25,1)&lt;&gt;0))</x:formula>
    </x:cfRule>
  </x:conditionalFormatting>
  <x:conditionalFormatting sqref="D26:D26">
    <x:cfRule type="expression" dxfId="8" priority="5">
      <x:formula>AND(ISNUMBER(D26),OR(D26&lt;0,D26&gt;E17,MOD(D26,1)&lt;&gt;0))</x:formula>
    </x:cfRule>
  </x:conditionalFormatting>
  <x:conditionalFormatting sqref="D27:D27">
    <x:cfRule type="expression" dxfId="9" priority="6">
      <x:formula>AND(ISNUMBER(D27),OR(D27&lt;0,D27&gt;E18,MOD(D27,1)&lt;&gt;0))</x:formula>
    </x:cfRule>
  </x:conditionalFormatting>
  <x:conditionalFormatting sqref="B22:B27">
    <x:cfRule type="cellIs" dxfId="10" priority="7" operator="greaterThan">
      <x:formula>0</x:formula>
    </x:cfRule>
  </x:conditionalFormatting>
  <x:dataValidations count="6">
    <x:dataValidation type="whole" operator="between" sqref="D22">
      <x:formula1>0</x:formula1>
      <x:formula2>E13</x:formula2>
    </x:dataValidation>
    <x:dataValidation type="whole" operator="between" sqref="D23">
      <x:formula1>0</x:formula1>
      <x:formula2>E14</x:formula2>
    </x:dataValidation>
    <x:dataValidation type="whole" operator="between" sqref="D24">
      <x:formula1>0</x:formula1>
      <x:formula2>E15</x:formula2>
    </x:dataValidation>
    <x:dataValidation type="whole" operator="between" sqref="D25">
      <x:formula1>0</x:formula1>
      <x:formula2>E16</x:formula2>
    </x:dataValidation>
    <x:dataValidation type="whole" operator="between" sqref="D26">
      <x:formula1>0</x:formula1>
      <x:formula2>E17</x:formula2>
    </x:dataValidation>
    <x:dataValidation type="whole" operator="between" sqref="D27">
      <x:formula1>0</x:formula1>
      <x:formula2>E18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63B63"/>
  </x:sheetPr>
  <x:sheetViews>
    <x:sheetView showGridLines="0" workbookViewId="0"/>
  </x:sheetViews>
  <x:sheetFormatPr defaultRowHeight="15"/>
  <x:cols>
    <x:col min="1" max="1" width="28" hidden="0" customWidth="1"/>
    <x:col min="2" max="2" width="2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Частичный возврат: учебный пример</x:v>
      </x:c>
      <x:c r="B2" s="3"/>
      <x:c r="C2" s="3"/>
      <x:c r="D2" s="3"/>
      <x:c r="E2" s="3"/>
      <x:c r="F2" s="3"/>
      <x:c r="G2" s="3"/>
      <x:c r="H2" s="3"/>
    </x:row>
    <x:row r="3" ht="24" customHeight="1">
      <x:c r="A3" s="5" t="str">
        <x:v>Один возврат одной версии набора. Все количества — в штуках компонентов.</x:v>
      </x:c>
      <x:c r="B3" s="5"/>
      <x:c r="C3" s="5"/>
      <x:c r="D3" s="5"/>
      <x:c r="E3" s="5"/>
      <x:c r="F3" s="5"/>
      <x:c r="G3" s="5"/>
      <x:c r="H3" s="5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6" t="str">
        <x:v>Полных составов из годного</x:v>
      </x:c>
      <x:c r="B5" s="6"/>
      <x:c r="C5" s="6"/>
      <x:c r="D5" s="6" t="str">
        <x:v>Решение по продаже</x:v>
      </x:c>
      <x:c r="E5" s="6"/>
      <x:c r="F5" s="6"/>
      <x:c r="G5" s="6"/>
      <x:c r="H5" s="6"/>
    </x:row>
    <x:row r="6" ht="24" customHeight="1">
      <x:c r="A6" s="6"/>
      <x:c r="B6" s="7" t="n">
        <x:f>IF(OR(COUNTA(A13:A18)&lt;&gt;COUNTIFS(H13:H18,"OK"),COUNTIFS(H13:H18,"Нет ID")&gt;0),"Проверьте ввод",IF(COUNT(C22:C27)=0,"Нет состава",MIN(C22:C27)))</x:f>
        <x:v>0</x:v>
      </x:c>
      <x:c r="C6" s="6"/>
      <x:c r="D6" s="6"/>
      <x:c r="E6" s="6" t="str">
        <x:v>Не рассчитывается: нужен допуск</x:v>
      </x:c>
      <x:c r="F6" s="6"/>
      <x:c r="G6" s="6"/>
      <x:c r="H6" s="6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2" t="str">
        <x:v>ID возврата</x:v>
      </x:c>
      <x:c r="B8" s="8" t="str">
        <x:v>DEMO-RET-001</x:v>
      </x:c>
      <x:c r="C8" s="2" t="str">
        <x:v>Заказ / строка</x:v>
      </x:c>
      <x:c r="D8" s="8" t="str">
        <x:v>DEMO-ORDER-1/1</x:v>
      </x:c>
      <x:c r="E8" s="2" t="str">
        <x:v>SKU / версия</x:v>
      </x:c>
      <x:c r="F8" s="8" t="str">
        <x:v>KIT-A / v1</x:v>
      </x:c>
      <x:c r="G8" s="2" t="str">
        <x:v>Наборов отгружено</x:v>
      </x:c>
      <x:c r="H8" s="8" t="n">
        <x:v>1</x:v>
      </x:c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38" customHeight="1">
      <x:c r="A10" s="2" t="str">
        <x:v>Владелец / склад</x:v>
      </x:c>
      <x:c r="B10" s="8" t="str">
        <x:v>УЧЕБНЫЙ-01 / WH1</x:v>
      </x:c>
      <x:c r="C10" s="8"/>
      <x:c r="D10" s="18" t="str">
        <x:v>Осмотр: дата / кто</x:v>
      </x:c>
      <x:c r="E10" s="8" t="str">
        <x:v>31.10.2026 / Приёмщик-1</x:v>
      </x:c>
      <x:c r="F10" s="8"/>
      <x:c r="G10" s="8"/>
      <x:c r="H10" s="8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46" customHeight="1">
      <x:c r="A12" s="12" t="str">
        <x:v>Компонент / вариант</x:v>
      </x:c>
      <x:c r="B12" s="12" t="str">
        <x:v>Норма, шт/набор</x:v>
      </x:c>
      <x:c r="C12" s="12" t="str">
        <x:v>Отгружено, шт</x:v>
      </x:c>
      <x:c r="D12" s="12" t="str">
        <x:v>Получено, шт</x:v>
      </x:c>
      <x:c r="E12" s="12" t="str">
        <x:v>Годно, шт</x:v>
      </x:c>
      <x:c r="F12" s="12" t="str">
        <x:v>Карантин, шт</x:v>
      </x:c>
      <x:c r="G12" s="12" t="str">
        <x:v>Брак, шт</x:v>
      </x:c>
      <x:c r="H12" s="12" t="str">
        <x:v>Состояние ввода</x:v>
      </x:c>
    </x:row>
    <x:row r="13" ht="24" customHeight="1">
      <x:c r="A13" s="8" t="str">
        <x:v>CUP</x:v>
      </x:c>
      <x:c r="B13" s="14" t="n">
        <x:v>2</x:v>
      </x:c>
      <x:c r="C13" s="15" t="n">
        <x:f>IF(OR(A13="",COUNT(B13,$H$8)&lt;&gt;2),"",B13*$H$8)</x:f>
        <x:v>2</x:v>
      </x:c>
      <x:c r="D13" s="14" t="n">
        <x:v>1</x:v>
      </x:c>
      <x:c r="E13" s="14" t="n">
        <x:v>1</x:v>
      </x:c>
      <x:c r="F13" s="14" t="n">
        <x:v>0</x:v>
      </x:c>
      <x:c r="G13" s="14" t="n">
        <x:v>0</x:v>
      </x:c>
      <x:c r="H13" s="13" t="str">
        <x:f>IF(A13="",IF(COUNTA(B13,D13:G13)=0,"","Нет ID"),IF(OR(COUNT(B13,D13:G13)&lt;&gt;5,COUNT($H$8)&lt;&gt;1),"Заполните поля",IF(COUNTIFS($A$13:$A$18,A13)&gt;1,"Дубль ID",IF(OR(B13&lt;=0,MIN(D13:G13)&lt;0,$H$8&lt;=0,MOD(B13,1)&lt;&gt;0,MOD(D13,1)&lt;&gt;0,MOD(E13,1)&lt;&gt;0,MOD(F13,1)&lt;&gt;0,MOD(G13,1)&lt;&gt;0,MOD($H$8,1)&lt;&gt;0),"Неверное количество",IF(D13&lt;&gt;SUM(E13:G13),"Распределите полученное",IF(D13&gt;C13,"Излишек: изолировать","OK"))))))</x:f>
        <x:v>OK</x:v>
      </x:c>
    </x:row>
    <x:row r="14" ht="24" customHeight="1">
      <x:c r="A14" s="8" t="str">
        <x:v>TEA</x:v>
      </x:c>
      <x:c r="B14" s="14" t="n">
        <x:v>1</x:v>
      </x:c>
      <x:c r="C14" s="15" t="n">
        <x:f>IF(OR(A14="",COUNT(B14,$H$8)&lt;&gt;2),"",B14*$H$8)</x:f>
        <x:v>1</x:v>
      </x:c>
      <x:c r="D14" s="14" t="n">
        <x:v>1</x:v>
      </x:c>
      <x:c r="E14" s="14" t="n">
        <x:v>1</x:v>
      </x:c>
      <x:c r="F14" s="14" t="n">
        <x:v>0</x:v>
      </x:c>
      <x:c r="G14" s="14" t="n">
        <x:v>0</x:v>
      </x:c>
      <x:c r="H14" s="13" t="str">
        <x:f>IF(A14="",IF(COUNTA(B14,D14:G14)=0,"","Нет ID"),IF(OR(COUNT(B14,D14:G14)&lt;&gt;5,COUNT($H$8)&lt;&gt;1),"Заполните поля",IF(COUNTIFS($A$13:$A$18,A14)&gt;1,"Дубль ID",IF(OR(B14&lt;=0,MIN(D14:G14)&lt;0,$H$8&lt;=0,MOD(B14,1)&lt;&gt;0,MOD(D14,1)&lt;&gt;0,MOD(E14,1)&lt;&gt;0,MOD(F14,1)&lt;&gt;0,MOD(G14,1)&lt;&gt;0,MOD($H$8,1)&lt;&gt;0),"Неверное количество",IF(D14&lt;&gt;SUM(E14:G14),"Распределите полученное",IF(D14&gt;C14,"Излишек: изолировать","OK"))))))</x:f>
        <x:v>OK</x:v>
      </x:c>
    </x:row>
    <x:row r="15" ht="24" customHeight="1">
      <x:c r="A15" s="8" t="str">
        <x:v>BOX</x:v>
      </x:c>
      <x:c r="B15" s="14" t="n">
        <x:v>1</x:v>
      </x:c>
      <x:c r="C15" s="15" t="n">
        <x:f>IF(OR(A15="",COUNT(B15,$H$8)&lt;&gt;2),"",B15*$H$8)</x:f>
        <x:v>1</x:v>
      </x:c>
      <x:c r="D15" s="14" t="n">
        <x:v>1</x:v>
      </x:c>
      <x:c r="E15" s="14" t="n">
        <x:v>0</x:v>
      </x:c>
      <x:c r="F15" s="14" t="n">
        <x:v>0</x:v>
      </x:c>
      <x:c r="G15" s="14" t="n">
        <x:v>1</x:v>
      </x:c>
      <x:c r="H15" s="13" t="str">
        <x:f>IF(A15="",IF(COUNTA(B15,D15:G15)=0,"","Нет ID"),IF(OR(COUNT(B15,D15:G15)&lt;&gt;5,COUNT($H$8)&lt;&gt;1),"Заполните поля",IF(COUNTIFS($A$13:$A$18,A15)&gt;1,"Дубль ID",IF(OR(B15&lt;=0,MIN(D15:G15)&lt;0,$H$8&lt;=0,MOD(B15,1)&lt;&gt;0,MOD(D15,1)&lt;&gt;0,MOD(E15,1)&lt;&gt;0,MOD(F15,1)&lt;&gt;0,MOD(G15,1)&lt;&gt;0,MOD($H$8,1)&lt;&gt;0),"Неверное количество",IF(D15&lt;&gt;SUM(E15:G15),"Распределите полученное",IF(D15&gt;C15,"Излишек: изолировать","OK"))))))</x:f>
        <x:v>OK</x:v>
      </x:c>
    </x:row>
    <x:row r="16" ht="24" customHeight="1">
      <x:c r="A16" s="8"/>
      <x:c r="B16" s="14"/>
      <x:c r="C16" s="15" t="str">
        <x:f>IF(OR(A16="",COUNT(B16,$H$8)&lt;&gt;2),"",B16*$H$8)</x:f>
      </x:c>
      <x:c r="D16" s="14"/>
      <x:c r="E16" s="14"/>
      <x:c r="F16" s="14"/>
      <x:c r="G16" s="14"/>
      <x:c r="H16" s="13" t="str">
        <x:f>IF(A16="",IF(COUNTA(B16,D16:G16)=0,"","Нет ID"),IF(OR(COUNT(B16,D16:G16)&lt;&gt;5,COUNT($H$8)&lt;&gt;1),"Заполните поля",IF(COUNTIFS($A$13:$A$18,A16)&gt;1,"Дубль ID",IF(OR(B16&lt;=0,MIN(D16:G16)&lt;0,$H$8&lt;=0,MOD(B16,1)&lt;&gt;0,MOD(D16,1)&lt;&gt;0,MOD(E16,1)&lt;&gt;0,MOD(F16,1)&lt;&gt;0,MOD(G16,1)&lt;&gt;0,MOD($H$8,1)&lt;&gt;0),"Неверное количество",IF(D16&lt;&gt;SUM(E16:G16),"Распределите полученное",IF(D16&gt;C16,"Излишек: изолировать","OK"))))))</x:f>
      </x:c>
    </x:row>
    <x:row r="17" ht="24" customHeight="1">
      <x:c r="A17" s="8"/>
      <x:c r="B17" s="14"/>
      <x:c r="C17" s="15" t="str">
        <x:f>IF(OR(A17="",COUNT(B17,$H$8)&lt;&gt;2),"",B17*$H$8)</x:f>
      </x:c>
      <x:c r="D17" s="14"/>
      <x:c r="E17" s="14"/>
      <x:c r="F17" s="14"/>
      <x:c r="G17" s="14"/>
      <x:c r="H17" s="13" t="str">
        <x:f>IF(A17="",IF(COUNTA(B17,D17:G17)=0,"","Нет ID"),IF(OR(COUNT(B17,D17:G17)&lt;&gt;5,COUNT($H$8)&lt;&gt;1),"Заполните поля",IF(COUNTIFS($A$13:$A$18,A17)&gt;1,"Дубль ID",IF(OR(B17&lt;=0,MIN(D17:G17)&lt;0,$H$8&lt;=0,MOD(B17,1)&lt;&gt;0,MOD(D17,1)&lt;&gt;0,MOD(E17,1)&lt;&gt;0,MOD(F17,1)&lt;&gt;0,MOD(G17,1)&lt;&gt;0,MOD($H$8,1)&lt;&gt;0),"Неверное количество",IF(D17&lt;&gt;SUM(E17:G17),"Распределите полученное",IF(D17&gt;C17,"Излишек: изолировать","OK"))))))</x:f>
      </x:c>
    </x:row>
    <x:row r="18" ht="24" customHeight="1">
      <x:c r="A18" s="8"/>
      <x:c r="B18" s="14"/>
      <x:c r="C18" s="15" t="str">
        <x:f>IF(OR(A18="",COUNT(B18,$H$8)&lt;&gt;2),"",B18*$H$8)</x:f>
      </x:c>
      <x:c r="D18" s="14"/>
      <x:c r="E18" s="14"/>
      <x:c r="F18" s="14"/>
      <x:c r="G18" s="14"/>
      <x:c r="H18" s="13" t="str">
        <x:f>IF(A18="",IF(COUNTA(B18,D18:G18)=0,"","Нет ID"),IF(OR(COUNT(B18,D18:G18)&lt;&gt;5,COUNT($H$8)&lt;&gt;1),"Заполните поля",IF(COUNTIFS($A$13:$A$18,A18)&gt;1,"Дубль ID",IF(OR(B18&lt;=0,MIN(D18:G18)&lt;0,$H$8&lt;=0,MOD(B18,1)&lt;&gt;0,MOD(D18,1)&lt;&gt;0,MOD(E18,1)&lt;&gt;0,MOD(F18,1)&lt;&gt;0,MOD(G18,1)&lt;&gt;0,MOD($H$8,1)&lt;&gt;0),"Неверное количество",IF(D18&lt;&gt;SUM(E18:G18),"Распределите полученное",IF(D18&gt;C18,"Излишек: изолировать","OK"))))))</x:f>
      </x:c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46" customHeight="1">
      <x:c r="A21" s="12" t="str">
        <x:v>Компонент / вариант</x:v>
      </x:c>
      <x:c r="B21" s="12" t="str">
        <x:v>Недополучено, шт</x:v>
      </x:c>
      <x:c r="C21" s="12" t="str">
        <x:v>Из годного, наборов</x:v>
      </x:c>
      <x:c r="D21" s="12" t="str">
        <x:v>В допуск к продаже, шт</x:v>
      </x:c>
      <x:c r="E21" s="12" t="str">
        <x:v>Основание допуска</x:v>
      </x:c>
      <x:c r="F21" s="12" t="str">
        <x:v>Событие учёта</x:v>
      </x:c>
      <x:c r="G21" s="12" t="str">
        <x:v>Ответственный</x:v>
      </x:c>
      <x:c r="H21" s="12" t="str">
        <x:v>Следующее действие</x:v>
      </x:c>
    </x:row>
    <x:row r="22" ht="58" customHeight="1">
      <x:c r="A22" s="2" t="str">
        <x:f>IF(A13="","",A13)</x:f>
        <x:v>CUP</x:v>
      </x:c>
      <x:c r="B22" s="19" t="n">
        <x:f>IF(OR(A13="",COUNT(C13:D13)&lt;&gt;2),"",C13-D13)</x:f>
        <x:v>1</x:v>
      </x:c>
      <x:c r="C22" s="19" t="n">
        <x:f>IF(H13&lt;&gt;"OK","",INT(E13/B13))</x:f>
        <x:v>0</x:v>
      </x:c>
      <x:c r="D22" s="20" t="n">
        <x:v>1</x:v>
      </x:c>
      <x:c r="E22" s="21" t="str">
        <x:v>Осмотр + разрешена отдельная продажа</x:v>
      </x:c>
      <x:c r="F22" s="21" t="str">
        <x:v>DEMO-RET-001:CUP:1</x:v>
      </x:c>
      <x:c r="G22" s="21" t="str">
        <x:v>Приёмщик-1</x:v>
      </x:c>
      <x:c r="H22" s="21" t="str">
        <x:v>Провести один раз</x:v>
      </x:c>
    </x:row>
    <x:row r="23" ht="58" customHeight="1">
      <x:c r="A23" s="2" t="str">
        <x:f>IF(A14="","",A14)</x:f>
        <x:v>TEA</x:v>
      </x:c>
      <x:c r="B23" s="19" t="n">
        <x:f>IF(OR(A14="",COUNT(C14:D14)&lt;&gt;2),"",C14-D14)</x:f>
        <x:v>0</x:v>
      </x:c>
      <x:c r="C23" s="19" t="n">
        <x:f>IF(H14&lt;&gt;"OK","",INT(E14/B14))</x:f>
        <x:v>1</x:v>
      </x:c>
      <x:c r="D23" s="20" t="n">
        <x:v>1</x:v>
      </x:c>
      <x:c r="E23" s="21" t="str">
        <x:v>Осмотр + разрешена отдельная продажа</x:v>
      </x:c>
      <x:c r="F23" s="21" t="str">
        <x:v>DEMO-RET-001:TEA:1</x:v>
      </x:c>
      <x:c r="G23" s="21" t="str">
        <x:v>Приёмщик-1</x:v>
      </x:c>
      <x:c r="H23" s="21" t="str">
        <x:v>Провести один раз</x:v>
      </x:c>
    </x:row>
    <x:row r="24" ht="58" customHeight="1">
      <x:c r="A24" s="2" t="str">
        <x:f>IF(A15="","",A15)</x:f>
        <x:v>BOX</x:v>
      </x:c>
      <x:c r="B24" s="19" t="n">
        <x:f>IF(OR(A15="",COUNT(C15:D15)&lt;&gt;2),"",C15-D15)</x:f>
        <x:v>0</x:v>
      </x:c>
      <x:c r="C24" s="19" t="n">
        <x:f>IF(H15&lt;&gt;"OK","",INT(E15/B15))</x:f>
        <x:v>0</x:v>
      </x:c>
      <x:c r="D24" s="20" t="n">
        <x:v>0</x:v>
      </x:c>
      <x:c r="E24" s="21" t="str">
        <x:v>Коробка повреждена</x:v>
      </x:c>
      <x:c r="F24" s="21" t="str">
        <x:v>DEMO-RET-001:BOX:1</x:v>
      </x:c>
      <x:c r="G24" s="21" t="str">
        <x:v>Приёмщик-1</x:v>
      </x:c>
      <x:c r="H24" s="21" t="str">
        <x:v>Изолировать брак</x:v>
      </x:c>
    </x:row>
    <x:row r="25" ht="58" customHeight="1">
      <x:c r="A25" s="2" t="str">
        <x:f>IF(A16="","",A16)</x:f>
      </x:c>
      <x:c r="B25" s="19" t="str">
        <x:f>IF(OR(A16="",COUNT(C16:D16)&lt;&gt;2),"",C16-D16)</x:f>
      </x:c>
      <x:c r="C25" s="19" t="str">
        <x:f>IF(H16&lt;&gt;"OK","",INT(E16/B16))</x:f>
      </x:c>
      <x:c r="D25" s="20"/>
      <x:c r="E25" s="21"/>
      <x:c r="F25" s="21"/>
      <x:c r="G25" s="21"/>
      <x:c r="H25" s="21"/>
    </x:row>
    <x:row r="26" ht="58" customHeight="1">
      <x:c r="A26" s="2" t="str">
        <x:f>IF(A17="","",A17)</x:f>
      </x:c>
      <x:c r="B26" s="19" t="str">
        <x:f>IF(OR(A17="",COUNT(C17:D17)&lt;&gt;2),"",C17-D17)</x:f>
      </x:c>
      <x:c r="C26" s="19" t="str">
        <x:f>IF(H17&lt;&gt;"OK","",INT(E17/B17))</x:f>
      </x:c>
      <x:c r="D26" s="20"/>
      <x:c r="E26" s="21"/>
      <x:c r="F26" s="21"/>
      <x:c r="G26" s="21"/>
      <x:c r="H26" s="21"/>
    </x:row>
    <x:row r="27" ht="58" customHeight="1">
      <x:c r="A27" s="2" t="str">
        <x:f>IF(A18="","",A18)</x:f>
      </x:c>
      <x:c r="B27" s="19" t="str">
        <x:f>IF(OR(A18="",COUNT(C18:D18)&lt;&gt;2),"",C18-D18)</x:f>
      </x:c>
      <x:c r="C27" s="19" t="str">
        <x:f>IF(H18&lt;&gt;"OK","",INT(E18/B18))</x:f>
      </x:c>
      <x:c r="D27" s="20"/>
      <x:c r="E27" s="21"/>
      <x:c r="F27" s="21"/>
      <x:c r="G27" s="21"/>
      <x:c r="H27" s="21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16" t="str">
        <x:v>Получено = годно + карантин + брак. Недостачу не добавляют в приход.</x:v>
      </x:c>
      <x:c r="B29" s="16"/>
      <x:c r="C29" s="16"/>
      <x:c r="D29" s="16"/>
      <x:c r="E29" s="16"/>
      <x:c r="F29" s="16"/>
      <x:c r="G29" s="16"/>
      <x:c r="H29" s="16"/>
    </x:row>
    <x:row r="30" ht="24" customHeight="1">
      <x:c r="A30" s="16" t="str">
        <x:v>Полный состав — арифметический максимум; это не разрешение продавать набор или компоненты.</x:v>
      </x:c>
      <x:c r="B30" s="16"/>
      <x:c r="C30" s="16"/>
      <x:c r="D30" s="16"/>
      <x:c r="E30" s="16"/>
      <x:c r="F30" s="16"/>
      <x:c r="G30" s="16"/>
      <x:c r="H30" s="16"/>
    </x:row>
    <x:row r="31" ht="24" customHeight="1">
      <x:c r="A31" s="16" t="str">
        <x:v>Допуск, документы, маркировку и право отдельной продажи проверяет ответственный.</x:v>
      </x:c>
      <x:c r="B31" s="16"/>
      <x:c r="C31" s="16"/>
      <x:c r="D31" s="16"/>
      <x:c r="E31" s="16"/>
      <x:c r="F31" s="16"/>
      <x:c r="G31" s="16"/>
      <x:c r="H31" s="16"/>
    </x:row>
    <x:row r="32" ht="24" customHeight="1">
      <x:c r="A32" s="16" t="str">
        <x:v>Повтор одного события учёта не создаёт новый приход. Сверьте журнал WMS перед проведением.</x:v>
      </x:c>
      <x:c r="B32" s="16"/>
      <x:c r="C32" s="16"/>
      <x:c r="D32" s="16"/>
      <x:c r="E32" s="16"/>
      <x:c r="F32" s="16"/>
      <x:c r="G32" s="16"/>
      <x:c r="H32" s="16"/>
    </x:row>
    <x:row r="33" ht="24" customHeight="1">
      <x:c r="A33" s="16" t="str">
        <x:v>Годные компоненты после допуска приходуют один раз; полный набор из них — отдельная сборка.</x:v>
      </x:c>
      <x:c r="B33" s="16"/>
      <x:c r="C33" s="16"/>
      <x:c r="D33" s="16"/>
      <x:c r="E33" s="16"/>
      <x:c r="F33" s="16"/>
      <x:c r="G33" s="16"/>
      <x:c r="H33" s="16"/>
    </x:row>
    <x:row r="34" ht="24" customHeight="1">
      <x:c r="A34" s="16" t="str">
        <x:v>Не прибавляйте одновременно набор и те же компоненты. Не используйте новый рецепт вместо снимка заказа.</x:v>
      </x:c>
      <x:c r="B34" s="16"/>
      <x:c r="C34" s="16"/>
      <x:c r="D34" s="16"/>
      <x:c r="E34" s="16"/>
      <x:c r="F34" s="16"/>
      <x:c r="G34" s="16"/>
      <x:c r="H34" s="16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16" t="str">
        <x:v>Шаблон хранит решение, но не проводит складские или юридические операции.</x:v>
      </x:c>
      <x:c r="B36" s="16"/>
      <x:c r="C36" s="16"/>
      <x:c r="D36" s="16"/>
      <x:c r="E36" s="16"/>
      <x:c r="F36" s="16"/>
      <x:c r="G36" s="16"/>
      <x:c r="H36" s="16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16" t="str">
        <x:v>Учебные источники и методика: skirbo.ru/blog/komplekty-nabory-ostatki-vozvraty (после публикации).</x:v>
      </x:c>
      <x:c r="B38" s="16"/>
      <x:c r="C38" s="16"/>
      <x:c r="D38" s="16"/>
      <x:c r="E38" s="16"/>
      <x:c r="F38" s="16"/>
      <x:c r="G38" s="16"/>
      <x:c r="H38" s="16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</x:sheetData>
  <x:conditionalFormatting sqref="D22:D22">
    <x:cfRule type="expression" dxfId="11" priority="1">
      <x:formula>AND(ISNUMBER(D22),OR(D22&lt;0,D22&gt;E13,MOD(D22,1)&lt;&gt;0))</x:formula>
    </x:cfRule>
  </x:conditionalFormatting>
  <x:conditionalFormatting sqref="D23:D23">
    <x:cfRule type="expression" dxfId="12" priority="2">
      <x:formula>AND(ISNUMBER(D23),OR(D23&lt;0,D23&gt;E14,MOD(D23,1)&lt;&gt;0))</x:formula>
    </x:cfRule>
  </x:conditionalFormatting>
  <x:conditionalFormatting sqref="D24:D24">
    <x:cfRule type="expression" dxfId="13" priority="3">
      <x:formula>AND(ISNUMBER(D24),OR(D24&lt;0,D24&gt;E15,MOD(D24,1)&lt;&gt;0))</x:formula>
    </x:cfRule>
  </x:conditionalFormatting>
  <x:conditionalFormatting sqref="D25:D25">
    <x:cfRule type="expression" dxfId="14" priority="4">
      <x:formula>AND(ISNUMBER(D25),OR(D25&lt;0,D25&gt;E16,MOD(D25,1)&lt;&gt;0))</x:formula>
    </x:cfRule>
  </x:conditionalFormatting>
  <x:conditionalFormatting sqref="D26:D26">
    <x:cfRule type="expression" dxfId="15" priority="5">
      <x:formula>AND(ISNUMBER(D26),OR(D26&lt;0,D26&gt;E17,MOD(D26,1)&lt;&gt;0))</x:formula>
    </x:cfRule>
  </x:conditionalFormatting>
  <x:conditionalFormatting sqref="D27:D27">
    <x:cfRule type="expression" dxfId="16" priority="6">
      <x:formula>AND(ISNUMBER(D27),OR(D27&lt;0,D27&gt;E18,MOD(D27,1)&lt;&gt;0))</x:formula>
    </x:cfRule>
  </x:conditionalFormatting>
  <x:conditionalFormatting sqref="B22:B27">
    <x:cfRule type="cellIs" dxfId="17" priority="7" operator="greaterThan">
      <x:formula>0</x:formula>
    </x:cfRule>
  </x:conditionalFormatting>
  <x:dataValidations count="6">
    <x:dataValidation type="whole" operator="between" sqref="D22">
      <x:formula1>0</x:formula1>
      <x:formula2>E13</x:formula2>
    </x:dataValidation>
    <x:dataValidation type="whole" operator="between" sqref="D23">
      <x:formula1>0</x:formula1>
      <x:formula2>E14</x:formula2>
    </x:dataValidation>
    <x:dataValidation type="whole" operator="between" sqref="D24">
      <x:formula1>0</x:formula1>
      <x:formula2>E15</x:formula2>
    </x:dataValidation>
    <x:dataValidation type="whole" operator="between" sqref="D25">
      <x:formula1>0</x:formula1>
      <x:formula2>E16</x:formula2>
    </x:dataValidation>
    <x:dataValidation type="whole" operator="between" sqref="D26">
      <x:formula1>0</x:formula1>
      <x:formula2>E17</x:formula2>
    </x:dataValidation>
    <x:dataValidation type="whole" operator="between" sqref="D27">
      <x:formula1>0</x:formula1>
      <x:formula2>E18</x:formula2>
    </x:dataValidation>
  </x:dataValidations>
  <x:pageMargins left="0.7" right="0.7" top="0.75" bottom="0.75" header="0.3" footer="0.3"/>
</x:worksheet>
</file>